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2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0" windowWidth="14355" windowHeight="7005" activeTab="3"/>
  </bookViews>
  <sheets>
    <sheet name="EC Data '10" sheetId="1" r:id="rId1"/>
    <sheet name="FoIT Data '11" sheetId="7" r:id="rId2"/>
    <sheet name="Crosstabs" sheetId="3" r:id="rId3"/>
    <sheet name="Single Q's" sheetId="8" r:id="rId4"/>
    <sheet name="Q10-12" sheetId="4" r:id="rId5"/>
  </sheets>
  <calcPr calcId="145621"/>
</workbook>
</file>

<file path=xl/calcChain.xml><?xml version="1.0" encoding="utf-8"?>
<calcChain xmlns="http://schemas.openxmlformats.org/spreadsheetml/2006/main">
  <c r="O73" i="7" l="1"/>
  <c r="O74" i="7"/>
  <c r="O75" i="7"/>
  <c r="O76" i="7"/>
  <c r="O72" i="7"/>
  <c r="N73" i="7"/>
  <c r="N74" i="7"/>
  <c r="N75" i="7"/>
  <c r="R75" i="7" s="1"/>
  <c r="N76" i="7"/>
  <c r="N72" i="7"/>
  <c r="M73" i="7"/>
  <c r="M74" i="7"/>
  <c r="M75" i="7"/>
  <c r="M76" i="7"/>
  <c r="M72" i="7"/>
  <c r="L73" i="7"/>
  <c r="L74" i="7"/>
  <c r="L75" i="7"/>
  <c r="L76" i="7"/>
  <c r="L72" i="7"/>
  <c r="E108" i="7"/>
  <c r="E109" i="7"/>
  <c r="E110" i="7"/>
  <c r="E111" i="7"/>
  <c r="E107" i="7"/>
  <c r="D108" i="7"/>
  <c r="D109" i="7"/>
  <c r="D110" i="7"/>
  <c r="D111" i="7"/>
  <c r="D107" i="7"/>
  <c r="E101" i="7"/>
  <c r="E100" i="7"/>
  <c r="D101" i="7"/>
  <c r="D100" i="7"/>
  <c r="E92" i="7"/>
  <c r="E93" i="7"/>
  <c r="E94" i="7"/>
  <c r="E95" i="7"/>
  <c r="E91" i="7"/>
  <c r="D92" i="7"/>
  <c r="D93" i="7"/>
  <c r="D94" i="7"/>
  <c r="D95" i="7"/>
  <c r="D91" i="7"/>
  <c r="E83" i="7"/>
  <c r="E84" i="7"/>
  <c r="E85" i="7"/>
  <c r="E82" i="7"/>
  <c r="D83" i="7"/>
  <c r="D84" i="7"/>
  <c r="D85" i="7"/>
  <c r="D82" i="7"/>
  <c r="O63" i="7"/>
  <c r="O64" i="7"/>
  <c r="O65" i="7"/>
  <c r="O66" i="7"/>
  <c r="O62" i="7"/>
  <c r="N63" i="7"/>
  <c r="N64" i="7"/>
  <c r="N65" i="7"/>
  <c r="R65" i="7" s="1"/>
  <c r="N66" i="7"/>
  <c r="N62" i="7"/>
  <c r="N67" i="7" s="1"/>
  <c r="M63" i="7"/>
  <c r="M64" i="7"/>
  <c r="M65" i="7"/>
  <c r="M66" i="7"/>
  <c r="M62" i="7"/>
  <c r="L63" i="7"/>
  <c r="L64" i="7"/>
  <c r="L65" i="7"/>
  <c r="L66" i="7"/>
  <c r="L62" i="7"/>
  <c r="E73" i="7"/>
  <c r="E74" i="7"/>
  <c r="E75" i="7"/>
  <c r="E76" i="7"/>
  <c r="E72" i="7"/>
  <c r="D73" i="7"/>
  <c r="D74" i="7"/>
  <c r="D75" i="7"/>
  <c r="D76" i="7"/>
  <c r="D72" i="7"/>
  <c r="D77" i="7" s="1"/>
  <c r="E63" i="7"/>
  <c r="E64" i="7"/>
  <c r="E65" i="7"/>
  <c r="E66" i="7"/>
  <c r="E62" i="7"/>
  <c r="D63" i="7"/>
  <c r="D64" i="7"/>
  <c r="D65" i="7"/>
  <c r="D66" i="7"/>
  <c r="D62" i="7"/>
  <c r="D52" i="7"/>
  <c r="E53" i="7"/>
  <c r="E54" i="7"/>
  <c r="E55" i="7"/>
  <c r="E56" i="7"/>
  <c r="E52" i="7"/>
  <c r="D53" i="7"/>
  <c r="D54" i="7"/>
  <c r="D55" i="7"/>
  <c r="D56" i="7"/>
  <c r="G64" i="7" l="1"/>
  <c r="P66" i="7"/>
  <c r="Q62" i="7"/>
  <c r="G74" i="7"/>
  <c r="R66" i="7"/>
  <c r="R74" i="7"/>
  <c r="R64" i="7"/>
  <c r="R63" i="7"/>
  <c r="F100" i="7"/>
  <c r="G65" i="7"/>
  <c r="S62" i="7"/>
  <c r="F111" i="7"/>
  <c r="G107" i="7"/>
  <c r="E77" i="7"/>
  <c r="Q73" i="7"/>
  <c r="L67" i="7"/>
  <c r="O67" i="7"/>
  <c r="R62" i="7"/>
  <c r="R73" i="7"/>
  <c r="R76" i="7"/>
  <c r="S73" i="7"/>
  <c r="M77" i="7"/>
  <c r="O77" i="7"/>
  <c r="N77" i="7"/>
  <c r="L77" i="7"/>
  <c r="S72" i="7"/>
  <c r="P72" i="7"/>
  <c r="R72" i="7"/>
  <c r="D112" i="7"/>
  <c r="E112" i="7"/>
  <c r="E102" i="7"/>
  <c r="G101" i="7" s="1"/>
  <c r="D102" i="7"/>
  <c r="F101" i="7" s="1"/>
  <c r="E96" i="7"/>
  <c r="D96" i="7"/>
  <c r="M67" i="7"/>
  <c r="Q66" i="7" s="1"/>
  <c r="D67" i="7"/>
  <c r="E67" i="7"/>
  <c r="G72" i="7" s="1"/>
  <c r="F157" i="1"/>
  <c r="F156" i="1"/>
  <c r="F155" i="1"/>
  <c r="O36" i="7"/>
  <c r="O35" i="7"/>
  <c r="O34" i="7"/>
  <c r="F66" i="7" l="1"/>
  <c r="F75" i="7"/>
  <c r="F74" i="7"/>
  <c r="F63" i="7"/>
  <c r="G110" i="7"/>
  <c r="G108" i="7"/>
  <c r="S74" i="7"/>
  <c r="S63" i="7"/>
  <c r="S75" i="7"/>
  <c r="S65" i="7"/>
  <c r="F76" i="7"/>
  <c r="F62" i="7"/>
  <c r="S64" i="7"/>
  <c r="F65" i="7"/>
  <c r="F109" i="7"/>
  <c r="F108" i="7"/>
  <c r="F107" i="7"/>
  <c r="Q72" i="7"/>
  <c r="Q76" i="7"/>
  <c r="P74" i="7"/>
  <c r="P64" i="7"/>
  <c r="P73" i="7"/>
  <c r="P63" i="7"/>
  <c r="P62" i="7"/>
  <c r="S76" i="7"/>
  <c r="F64" i="7"/>
  <c r="P75" i="7"/>
  <c r="P76" i="7"/>
  <c r="G111" i="7"/>
  <c r="G100" i="7"/>
  <c r="F72" i="7"/>
  <c r="G75" i="7"/>
  <c r="G63" i="7"/>
  <c r="G62" i="7"/>
  <c r="G66" i="7"/>
  <c r="Q75" i="7"/>
  <c r="Q65" i="7"/>
  <c r="Q74" i="7"/>
  <c r="Q63" i="7"/>
  <c r="G76" i="7"/>
  <c r="G73" i="7"/>
  <c r="F73" i="7"/>
  <c r="Q64" i="7"/>
  <c r="G109" i="7"/>
  <c r="P65" i="7"/>
  <c r="F110" i="7"/>
  <c r="S66" i="7"/>
  <c r="C32" i="7"/>
  <c r="D32" i="7"/>
  <c r="E32" i="7"/>
  <c r="F32" i="7"/>
  <c r="G32" i="7"/>
  <c r="H32" i="7"/>
  <c r="I32" i="7"/>
  <c r="K32" i="7"/>
  <c r="L32" i="7"/>
  <c r="M32" i="7"/>
  <c r="M42" i="7" s="1"/>
  <c r="N32" i="7"/>
  <c r="O32" i="7"/>
  <c r="P32" i="7"/>
  <c r="Q32" i="7"/>
  <c r="Q41" i="7" s="1"/>
  <c r="R32" i="7"/>
  <c r="B32" i="7"/>
  <c r="O33" i="7"/>
  <c r="F33" i="7"/>
  <c r="R35" i="7"/>
  <c r="R36" i="7"/>
  <c r="R37" i="7"/>
  <c r="R38" i="7"/>
  <c r="R34" i="7"/>
  <c r="Q35" i="7"/>
  <c r="Q36" i="7"/>
  <c r="Q37" i="7"/>
  <c r="Q38" i="7"/>
  <c r="Q34" i="7"/>
  <c r="M35" i="7"/>
  <c r="M36" i="7"/>
  <c r="M37" i="7"/>
  <c r="M38" i="7"/>
  <c r="M34" i="7"/>
  <c r="L35" i="7"/>
  <c r="L36" i="7"/>
  <c r="L37" i="7"/>
  <c r="L38" i="7"/>
  <c r="L34" i="7"/>
  <c r="K35" i="7"/>
  <c r="K36" i="7"/>
  <c r="K37" i="7"/>
  <c r="K38" i="7"/>
  <c r="K34" i="7"/>
  <c r="I35" i="7"/>
  <c r="I36" i="7"/>
  <c r="I37" i="7"/>
  <c r="I38" i="7"/>
  <c r="I34" i="7"/>
  <c r="H35" i="7"/>
  <c r="H36" i="7"/>
  <c r="H37" i="7"/>
  <c r="H38" i="7"/>
  <c r="H34" i="7"/>
  <c r="G35" i="7"/>
  <c r="G36" i="7"/>
  <c r="G37" i="7"/>
  <c r="G38" i="7"/>
  <c r="G34" i="7"/>
  <c r="E35" i="7"/>
  <c r="E36" i="7"/>
  <c r="E37" i="7"/>
  <c r="E38" i="7"/>
  <c r="E34" i="7"/>
  <c r="D35" i="7"/>
  <c r="D36" i="7"/>
  <c r="D37" i="7"/>
  <c r="D38" i="7"/>
  <c r="D34" i="7"/>
  <c r="N34" i="7"/>
  <c r="P34" i="7"/>
  <c r="C35" i="7"/>
  <c r="C36" i="7"/>
  <c r="C37" i="7"/>
  <c r="C38" i="7"/>
  <c r="C34" i="7"/>
  <c r="B35" i="7"/>
  <c r="B42" i="7" s="1"/>
  <c r="B36" i="7"/>
  <c r="B43" i="7" s="1"/>
  <c r="B37" i="7"/>
  <c r="B44" i="7" s="1"/>
  <c r="B38" i="7"/>
  <c r="B34" i="7"/>
  <c r="B41" i="7" s="1"/>
  <c r="B45" i="7" l="1"/>
  <c r="I44" i="7"/>
  <c r="E45" i="7"/>
  <c r="R42" i="7"/>
  <c r="L45" i="7"/>
  <c r="G42" i="7"/>
  <c r="C43" i="7"/>
  <c r="H43" i="7"/>
  <c r="D44" i="7"/>
  <c r="K45" i="7"/>
  <c r="C41" i="7"/>
  <c r="C42" i="7"/>
  <c r="D43" i="7"/>
  <c r="E44" i="7"/>
  <c r="G45" i="7"/>
  <c r="H41" i="7"/>
  <c r="H42" i="7"/>
  <c r="I43" i="7"/>
  <c r="K44" i="7"/>
  <c r="M45" i="7"/>
  <c r="M41" i="7"/>
  <c r="Q44" i="7"/>
  <c r="Q42" i="7"/>
  <c r="C45" i="7"/>
  <c r="D41" i="7"/>
  <c r="D42" i="7"/>
  <c r="E43" i="7"/>
  <c r="G44" i="7"/>
  <c r="H45" i="7"/>
  <c r="I41" i="7"/>
  <c r="I42" i="7"/>
  <c r="K43" i="7"/>
  <c r="L44" i="7"/>
  <c r="M44" i="7"/>
  <c r="R45" i="7"/>
  <c r="R43" i="7"/>
  <c r="R41" i="7"/>
  <c r="C44" i="7"/>
  <c r="D45" i="7"/>
  <c r="E41" i="7"/>
  <c r="E42" i="7"/>
  <c r="G43" i="7"/>
  <c r="H44" i="7"/>
  <c r="I45" i="7"/>
  <c r="K41" i="7"/>
  <c r="K42" i="7"/>
  <c r="L43" i="7"/>
  <c r="M43" i="7"/>
  <c r="Q45" i="7"/>
  <c r="Q43" i="7"/>
  <c r="G41" i="7"/>
  <c r="L41" i="7"/>
  <c r="L42" i="7"/>
  <c r="R44" i="7"/>
  <c r="M151" i="1" l="1"/>
  <c r="M150" i="1"/>
  <c r="J228" i="1"/>
  <c r="J227" i="1"/>
  <c r="I228" i="1"/>
  <c r="I227" i="1"/>
  <c r="I229" i="1" s="1"/>
  <c r="M234" i="1"/>
  <c r="M233" i="1"/>
  <c r="L234" i="1"/>
  <c r="L233" i="1"/>
  <c r="L235" i="1" s="1"/>
  <c r="Q233" i="1" s="1"/>
  <c r="K234" i="1"/>
  <c r="K233" i="1"/>
  <c r="J234" i="1"/>
  <c r="J233" i="1"/>
  <c r="J235" i="1" s="1"/>
  <c r="O233" i="1" s="1"/>
  <c r="I234" i="1"/>
  <c r="I233" i="1"/>
  <c r="D234" i="1"/>
  <c r="D235" i="1"/>
  <c r="D236" i="1"/>
  <c r="D237" i="1"/>
  <c r="D233" i="1"/>
  <c r="C234" i="1"/>
  <c r="C235" i="1"/>
  <c r="C236" i="1"/>
  <c r="C237" i="1"/>
  <c r="C233" i="1"/>
  <c r="D228" i="1"/>
  <c r="D227" i="1"/>
  <c r="C228" i="1"/>
  <c r="C227" i="1"/>
  <c r="E210" i="1"/>
  <c r="E211" i="1"/>
  <c r="E212" i="1"/>
  <c r="E213" i="1"/>
  <c r="E214" i="1"/>
  <c r="D222" i="1"/>
  <c r="D221" i="1"/>
  <c r="D220" i="1"/>
  <c r="D219" i="1"/>
  <c r="C193" i="1"/>
  <c r="C222" i="1"/>
  <c r="C221" i="1"/>
  <c r="C220" i="1"/>
  <c r="C219" i="1"/>
  <c r="D214" i="1"/>
  <c r="D211" i="1"/>
  <c r="D212" i="1"/>
  <c r="D213" i="1"/>
  <c r="D210" i="1"/>
  <c r="F214" i="1"/>
  <c r="F211" i="1"/>
  <c r="F212" i="1"/>
  <c r="F213" i="1"/>
  <c r="F210" i="1"/>
  <c r="C211" i="1"/>
  <c r="C212" i="1"/>
  <c r="C213" i="1"/>
  <c r="C214" i="1"/>
  <c r="C210" i="1"/>
  <c r="D205" i="1"/>
  <c r="D202" i="1"/>
  <c r="D203" i="1"/>
  <c r="D204" i="1"/>
  <c r="D201" i="1"/>
  <c r="C202" i="1"/>
  <c r="C203" i="1"/>
  <c r="C204" i="1"/>
  <c r="C205" i="1"/>
  <c r="C201" i="1"/>
  <c r="D196" i="1"/>
  <c r="D194" i="1"/>
  <c r="D195" i="1"/>
  <c r="D193" i="1"/>
  <c r="C196" i="1"/>
  <c r="C194" i="1"/>
  <c r="C195" i="1"/>
  <c r="G185" i="1"/>
  <c r="G186" i="1"/>
  <c r="G187" i="1"/>
  <c r="G188" i="1"/>
  <c r="G184" i="1"/>
  <c r="F185" i="1"/>
  <c r="F186" i="1"/>
  <c r="F187" i="1"/>
  <c r="F188" i="1"/>
  <c r="F184" i="1"/>
  <c r="E185" i="1"/>
  <c r="E186" i="1"/>
  <c r="E187" i="1"/>
  <c r="E188" i="1"/>
  <c r="E184" i="1"/>
  <c r="D185" i="1"/>
  <c r="D186" i="1"/>
  <c r="D187" i="1"/>
  <c r="D188" i="1"/>
  <c r="D184" i="1"/>
  <c r="C184" i="1"/>
  <c r="C185" i="1"/>
  <c r="C186" i="1"/>
  <c r="C187" i="1"/>
  <c r="C188" i="1"/>
  <c r="D176" i="1"/>
  <c r="D177" i="1"/>
  <c r="D178" i="1"/>
  <c r="D179" i="1"/>
  <c r="D175" i="1"/>
  <c r="C176" i="1"/>
  <c r="C177" i="1"/>
  <c r="C178" i="1"/>
  <c r="C179" i="1"/>
  <c r="C175" i="1"/>
  <c r="N153" i="1"/>
  <c r="N152" i="1"/>
  <c r="D57" i="7" l="1"/>
  <c r="E57" i="7"/>
  <c r="F215" i="1"/>
  <c r="J212" i="1" s="1"/>
  <c r="I235" i="1"/>
  <c r="K235" i="1"/>
  <c r="P234" i="1" s="1"/>
  <c r="L228" i="1"/>
  <c r="J229" i="1"/>
  <c r="L227" i="1" s="1"/>
  <c r="K228" i="1"/>
  <c r="D229" i="1"/>
  <c r="K227" i="1"/>
  <c r="E215" i="1"/>
  <c r="I210" i="1" s="1"/>
  <c r="F228" i="1"/>
  <c r="C189" i="1"/>
  <c r="H188" i="1" s="1"/>
  <c r="D215" i="1"/>
  <c r="H212" i="1" s="1"/>
  <c r="C229" i="1"/>
  <c r="E227" i="1" s="1"/>
  <c r="F227" i="1"/>
  <c r="C238" i="1"/>
  <c r="E233" i="1" s="1"/>
  <c r="P233" i="1"/>
  <c r="C197" i="1"/>
  <c r="E194" i="1" s="1"/>
  <c r="D238" i="1"/>
  <c r="F233" i="1" s="1"/>
  <c r="M235" i="1"/>
  <c r="R234" i="1" s="1"/>
  <c r="Q234" i="1"/>
  <c r="O234" i="1"/>
  <c r="H187" i="1"/>
  <c r="H185" i="1"/>
  <c r="C223" i="1"/>
  <c r="E219" i="1" s="1"/>
  <c r="C215" i="1"/>
  <c r="G213" i="1" s="1"/>
  <c r="D206" i="1"/>
  <c r="F202" i="1" s="1"/>
  <c r="D197" i="1"/>
  <c r="F195" i="1" s="1"/>
  <c r="G189" i="1"/>
  <c r="L184" i="1" s="1"/>
  <c r="E189" i="1"/>
  <c r="J184" i="1" s="1"/>
  <c r="C180" i="1"/>
  <c r="E178" i="1" s="1"/>
  <c r="H184" i="1"/>
  <c r="D223" i="1"/>
  <c r="F222" i="1" s="1"/>
  <c r="C206" i="1"/>
  <c r="E204" i="1" s="1"/>
  <c r="F189" i="1"/>
  <c r="K188" i="1" s="1"/>
  <c r="D189" i="1"/>
  <c r="I187" i="1" s="1"/>
  <c r="D180" i="1"/>
  <c r="F177" i="1" s="1"/>
  <c r="J210" i="1"/>
  <c r="J211" i="1"/>
  <c r="J214" i="1"/>
  <c r="P160" i="1"/>
  <c r="P159" i="1"/>
  <c r="P158" i="1"/>
  <c r="P157" i="1"/>
  <c r="P156" i="1"/>
  <c r="P155" i="1"/>
  <c r="P154" i="1"/>
  <c r="P153" i="1"/>
  <c r="P152" i="1"/>
  <c r="P149" i="1"/>
  <c r="O156" i="1"/>
  <c r="O155" i="1"/>
  <c r="O154" i="1"/>
  <c r="O153" i="1"/>
  <c r="O152" i="1"/>
  <c r="O149" i="1"/>
  <c r="Q149" i="1"/>
  <c r="R149" i="1"/>
  <c r="C149" i="1"/>
  <c r="D149" i="1"/>
  <c r="E149" i="1"/>
  <c r="F149" i="1"/>
  <c r="F158" i="1" s="1"/>
  <c r="G149" i="1"/>
  <c r="H149" i="1"/>
  <c r="I149" i="1"/>
  <c r="J149" i="1"/>
  <c r="K149" i="1"/>
  <c r="L149" i="1"/>
  <c r="B149" i="1"/>
  <c r="R153" i="1"/>
  <c r="R163" i="1" s="1"/>
  <c r="R154" i="1"/>
  <c r="R164" i="1" s="1"/>
  <c r="R155" i="1"/>
  <c r="R165" i="1" s="1"/>
  <c r="R156" i="1"/>
  <c r="R166" i="1" s="1"/>
  <c r="R152" i="1"/>
  <c r="R162" i="1" s="1"/>
  <c r="Q153" i="1"/>
  <c r="Q163" i="1" s="1"/>
  <c r="Q154" i="1"/>
  <c r="Q155" i="1"/>
  <c r="Q165" i="1" s="1"/>
  <c r="Q156" i="1"/>
  <c r="Q152" i="1"/>
  <c r="Q162" i="1" s="1"/>
  <c r="N163" i="1"/>
  <c r="N162" i="1"/>
  <c r="L153" i="1"/>
  <c r="L154" i="1"/>
  <c r="L155" i="1"/>
  <c r="L165" i="1" s="1"/>
  <c r="L156" i="1"/>
  <c r="L152" i="1"/>
  <c r="K153" i="1"/>
  <c r="K163" i="1" s="1"/>
  <c r="K152" i="1"/>
  <c r="I154" i="1"/>
  <c r="I164" i="1" s="1"/>
  <c r="I155" i="1"/>
  <c r="I153" i="1"/>
  <c r="I163" i="1" s="1"/>
  <c r="I152" i="1"/>
  <c r="H153" i="1"/>
  <c r="H154" i="1"/>
  <c r="H155" i="1"/>
  <c r="H156" i="1"/>
  <c r="H166" i="1" s="1"/>
  <c r="H152" i="1"/>
  <c r="G153" i="1"/>
  <c r="G154" i="1"/>
  <c r="G164" i="1" s="1"/>
  <c r="G155" i="1"/>
  <c r="G156" i="1"/>
  <c r="G152" i="1"/>
  <c r="E153" i="1"/>
  <c r="E163" i="1" s="1"/>
  <c r="E152" i="1"/>
  <c r="D153" i="1"/>
  <c r="D154" i="1"/>
  <c r="D152" i="1"/>
  <c r="C153" i="1"/>
  <c r="C154" i="1"/>
  <c r="C155" i="1"/>
  <c r="C152" i="1"/>
  <c r="C162" i="1" s="1"/>
  <c r="B153" i="1"/>
  <c r="B152" i="1"/>
  <c r="G56" i="7" l="1"/>
  <c r="G93" i="7"/>
  <c r="G94" i="7"/>
  <c r="G91" i="7"/>
  <c r="G95" i="7"/>
  <c r="G92" i="7"/>
  <c r="F54" i="7"/>
  <c r="F93" i="7"/>
  <c r="F92" i="7"/>
  <c r="F95" i="7"/>
  <c r="F91" i="7"/>
  <c r="F94" i="7"/>
  <c r="G53" i="7"/>
  <c r="G52" i="7"/>
  <c r="G54" i="7"/>
  <c r="G55" i="7"/>
  <c r="F55" i="7"/>
  <c r="F53" i="7"/>
  <c r="F56" i="7"/>
  <c r="F52" i="7"/>
  <c r="G210" i="1"/>
  <c r="B163" i="1"/>
  <c r="C163" i="1"/>
  <c r="E162" i="1"/>
  <c r="G165" i="1"/>
  <c r="I162" i="1"/>
  <c r="K162" i="1"/>
  <c r="Q164" i="1"/>
  <c r="H214" i="1"/>
  <c r="J213" i="1"/>
  <c r="I165" i="1"/>
  <c r="Q166" i="1"/>
  <c r="H213" i="1"/>
  <c r="H210" i="1"/>
  <c r="K185" i="1"/>
  <c r="I214" i="1"/>
  <c r="H186" i="1"/>
  <c r="H211" i="1"/>
  <c r="J188" i="1"/>
  <c r="H165" i="1"/>
  <c r="I211" i="1"/>
  <c r="F236" i="1"/>
  <c r="C165" i="1"/>
  <c r="D164" i="1"/>
  <c r="G162" i="1"/>
  <c r="G163" i="1"/>
  <c r="H164" i="1"/>
  <c r="L162" i="1"/>
  <c r="L163" i="1"/>
  <c r="J185" i="1"/>
  <c r="I213" i="1"/>
  <c r="F175" i="1"/>
  <c r="D162" i="1"/>
  <c r="L164" i="1"/>
  <c r="C164" i="1"/>
  <c r="D163" i="1"/>
  <c r="G166" i="1"/>
  <c r="H162" i="1"/>
  <c r="H163" i="1"/>
  <c r="L166" i="1"/>
  <c r="G214" i="1"/>
  <c r="I212" i="1"/>
  <c r="F237" i="1"/>
  <c r="E193" i="1"/>
  <c r="F219" i="1"/>
  <c r="F194" i="1"/>
  <c r="F220" i="1"/>
  <c r="F196" i="1"/>
  <c r="K184" i="1"/>
  <c r="F176" i="1"/>
  <c r="F193" i="1"/>
  <c r="E196" i="1"/>
  <c r="F235" i="1"/>
  <c r="F234" i="1"/>
  <c r="E237" i="1"/>
  <c r="E228" i="1"/>
  <c r="E236" i="1"/>
  <c r="E195" i="1"/>
  <c r="R233" i="1"/>
  <c r="E234" i="1"/>
  <c r="E235" i="1"/>
  <c r="F221" i="1"/>
  <c r="E222" i="1"/>
  <c r="G211" i="1"/>
  <c r="F204" i="1"/>
  <c r="L187" i="1"/>
  <c r="I188" i="1"/>
  <c r="E221" i="1"/>
  <c r="G212" i="1"/>
  <c r="F205" i="1"/>
  <c r="F201" i="1"/>
  <c r="E205" i="1"/>
  <c r="L188" i="1"/>
  <c r="K187" i="1"/>
  <c r="J186" i="1"/>
  <c r="I185" i="1"/>
  <c r="I184" i="1"/>
  <c r="F178" i="1"/>
  <c r="E177" i="1"/>
  <c r="E202" i="1"/>
  <c r="E201" i="1"/>
  <c r="L185" i="1"/>
  <c r="K186" i="1"/>
  <c r="J187" i="1"/>
  <c r="I186" i="1"/>
  <c r="F179" i="1"/>
  <c r="E175" i="1"/>
  <c r="E220" i="1"/>
  <c r="E176" i="1"/>
  <c r="F203" i="1"/>
  <c r="E203" i="1"/>
  <c r="L186" i="1"/>
  <c r="E179" i="1"/>
  <c r="B162" i="1"/>
  <c r="O162" i="1"/>
  <c r="O164" i="1"/>
  <c r="O166" i="1"/>
  <c r="P162" i="1"/>
  <c r="P164" i="1"/>
  <c r="P166" i="1"/>
  <c r="P168" i="1"/>
  <c r="P170" i="1"/>
  <c r="O163" i="1"/>
  <c r="O165" i="1"/>
  <c r="P163" i="1"/>
  <c r="P165" i="1"/>
  <c r="P167" i="1"/>
  <c r="P169" i="1"/>
  <c r="F151" i="1"/>
  <c r="O151" i="1"/>
  <c r="D86" i="7"/>
  <c r="F85" i="7" l="1"/>
  <c r="F83" i="7"/>
  <c r="F82" i="7"/>
  <c r="F84" i="7"/>
  <c r="E86" i="7"/>
  <c r="G83" i="7" l="1"/>
  <c r="G85" i="7"/>
  <c r="G84" i="7"/>
  <c r="G82" i="7"/>
</calcChain>
</file>

<file path=xl/sharedStrings.xml><?xml version="1.0" encoding="utf-8"?>
<sst xmlns="http://schemas.openxmlformats.org/spreadsheetml/2006/main" count="608" uniqueCount="234">
  <si>
    <t>Q1</t>
  </si>
  <si>
    <t>Q2</t>
  </si>
  <si>
    <t>Q3</t>
  </si>
  <si>
    <t>Q4</t>
  </si>
  <si>
    <t>Q5</t>
  </si>
  <si>
    <t>Q6</t>
  </si>
  <si>
    <t>Q7</t>
  </si>
  <si>
    <t>Q8</t>
  </si>
  <si>
    <t>Q9</t>
  </si>
  <si>
    <t>GENDER</t>
  </si>
  <si>
    <t>AGE</t>
  </si>
  <si>
    <t>QUALIF.</t>
  </si>
  <si>
    <t>FEELING</t>
  </si>
  <si>
    <t>COMPARE</t>
  </si>
  <si>
    <t>q10</t>
  </si>
  <si>
    <t>feedback</t>
  </si>
  <si>
    <t>q11</t>
  </si>
  <si>
    <t>slow</t>
  </si>
  <si>
    <t>q12</t>
  </si>
  <si>
    <t>F</t>
  </si>
  <si>
    <t>QUALIF</t>
  </si>
  <si>
    <t>A level Grade B</t>
  </si>
  <si>
    <t>source of revision</t>
  </si>
  <si>
    <t>M</t>
  </si>
  <si>
    <t>A level Grade C</t>
  </si>
  <si>
    <t>A level Grade A</t>
  </si>
  <si>
    <t>AS level Grade B</t>
  </si>
  <si>
    <t>helps to revise and learn at the same time</t>
  </si>
  <si>
    <t>it is an exam</t>
  </si>
  <si>
    <t>just as revision, without marks counted towards final grade</t>
  </si>
  <si>
    <t>can practice questions and answer in mathematical concept</t>
  </si>
  <si>
    <t>not preparing for real test situation</t>
  </si>
  <si>
    <t>not a true reflection of knowledge</t>
  </si>
  <si>
    <t>more questions per test</t>
  </si>
  <si>
    <t>MC questions</t>
  </si>
  <si>
    <t>TFU questions</t>
  </si>
  <si>
    <t>get rid of MC questions</t>
  </si>
  <si>
    <t>should inform about number of questions in the test</t>
  </si>
  <si>
    <t>good learning basis</t>
  </si>
  <si>
    <t>no time limit</t>
  </si>
  <si>
    <t>good way to test knowledge on each topic</t>
  </si>
  <si>
    <t>strict</t>
  </si>
  <si>
    <t>too many questions at once</t>
  </si>
  <si>
    <t>more attempts</t>
  </si>
  <si>
    <t>better feedback</t>
  </si>
  <si>
    <t>GCSE Grade A</t>
  </si>
  <si>
    <t>improve speed</t>
  </si>
  <si>
    <t xml:space="preserve">questions not repeating </t>
  </si>
  <si>
    <t>gets ambiguous at some point</t>
  </si>
  <si>
    <t>high risk of students to get misleaded by the questions</t>
  </si>
  <si>
    <t>easy to access</t>
  </si>
  <si>
    <t>good assessment way</t>
  </si>
  <si>
    <t>5 attempts</t>
  </si>
  <si>
    <t>straight forward</t>
  </si>
  <si>
    <t>no time limit=less pressure</t>
  </si>
  <si>
    <t>marks for working</t>
  </si>
  <si>
    <t>box for working out</t>
  </si>
  <si>
    <t>spending ages on a question but then getting it wrong</t>
  </si>
  <si>
    <t>A level Grade D</t>
  </si>
  <si>
    <t>too stressful</t>
  </si>
  <si>
    <t>tells where mistake has been made and therefore directs what is missing it the knowledge</t>
  </si>
  <si>
    <t>error when the answer was correct</t>
  </si>
  <si>
    <t>the challenge of the test</t>
  </si>
  <si>
    <t>cannot re-visit the question</t>
  </si>
  <si>
    <t>re-visit the question option</t>
  </si>
  <si>
    <t>accessibility</t>
  </si>
  <si>
    <t>time consuming</t>
  </si>
  <si>
    <t>variety of question types</t>
  </si>
  <si>
    <t>decimal point accuracy</t>
  </si>
  <si>
    <t>when you click next question it should take you there directly</t>
  </si>
  <si>
    <t>clarity of symbols</t>
  </si>
  <si>
    <t>good practice and revision</t>
  </si>
  <si>
    <t>challenges you to do better by using the attempts</t>
  </si>
  <si>
    <t>ambiguous questions</t>
  </si>
  <si>
    <t>getting 100%</t>
  </si>
  <si>
    <t>not getting 100%</t>
  </si>
  <si>
    <t>covers the lecture notes</t>
  </si>
  <si>
    <t>better than doing an exam</t>
  </si>
  <si>
    <t>different number of questions in the same subject area</t>
  </si>
  <si>
    <t>the same number of questions in the same subject area</t>
  </si>
  <si>
    <t>the maths</t>
  </si>
  <si>
    <t>not a formal exam so I feel a lot more relaxed and feel I can do a lot better as a result</t>
  </si>
  <si>
    <t>chemistry question in algebra 2 test=problems with the software</t>
  </si>
  <si>
    <t>only maths questions</t>
  </si>
  <si>
    <t>feedback not always useful/clear</t>
  </si>
  <si>
    <t>access from home/personal laptops</t>
  </si>
  <si>
    <t>no worked solutions</t>
  </si>
  <si>
    <t>fully worked solution when wrong answer given</t>
  </si>
  <si>
    <t>helpful</t>
  </si>
  <si>
    <t>Further Maths Grade B</t>
  </si>
  <si>
    <t>clear what you have to do/clear questions</t>
  </si>
  <si>
    <t>no information about the number of questions in the test</t>
  </si>
  <si>
    <t>tell how many questions will be in the test</t>
  </si>
  <si>
    <t>AS level Grade C</t>
  </si>
  <si>
    <t>some questions seem never ending</t>
  </si>
  <si>
    <t>GCSE Grade B</t>
  </si>
  <si>
    <t>computer based</t>
  </si>
  <si>
    <t>know the answers</t>
  </si>
  <si>
    <t>java not working on certain computers</t>
  </si>
  <si>
    <t>results recorded as 'in progress' instead of 'finished normally'</t>
  </si>
  <si>
    <t>AS level Grade A</t>
  </si>
  <si>
    <t>some questions are not clear/not sure what it asks for</t>
  </si>
  <si>
    <t>decimal point accuracy in 'a degree of freedom'</t>
  </si>
  <si>
    <t>prepares for the exam, gives idea of how exam questions will look like</t>
  </si>
  <si>
    <t>helps to understand maths more</t>
  </si>
  <si>
    <t>marks counted towards final grade</t>
  </si>
  <si>
    <t>timed conditions-more as exam</t>
  </si>
  <si>
    <t>no 'I don't know' answer option</t>
  </si>
  <si>
    <t>Brunel access only, not at home</t>
  </si>
  <si>
    <t>loud computer rooms</t>
  </si>
  <si>
    <t>can do any time I'm free</t>
  </si>
  <si>
    <t>on the computer</t>
  </si>
  <si>
    <t>make it a written test, it is much easier to engage with the material that way</t>
  </si>
  <si>
    <t>technical problems (questions dissapear sometimes during the test)</t>
  </si>
  <si>
    <t>fix technical problems</t>
  </si>
  <si>
    <t>some questions are hard</t>
  </si>
  <si>
    <t>questions more clear and direct in asking what to do</t>
  </si>
  <si>
    <t>easy to use and understand</t>
  </si>
  <si>
    <t>it is compulsory</t>
  </si>
  <si>
    <t>lack in varying difficulty (the library being so busy)</t>
  </si>
  <si>
    <t>not exam conditions</t>
  </si>
  <si>
    <t>short (8-10 questions)</t>
  </si>
  <si>
    <t>marks when you are close to the correct answer</t>
  </si>
  <si>
    <t>automatic/instant marking</t>
  </si>
  <si>
    <t>tricky/sneaky/dodgy questions, easy to make mistakes</t>
  </si>
  <si>
    <t>improve some questions so that they can be answered more easily/effectively</t>
  </si>
  <si>
    <t>A level Grade A*</t>
  </si>
  <si>
    <t>can be confusing</t>
  </si>
  <si>
    <t>better format</t>
  </si>
  <si>
    <t>format of the test</t>
  </si>
  <si>
    <t>error messages</t>
  </si>
  <si>
    <t>text keeps disappearing</t>
  </si>
  <si>
    <t>screen freezing</t>
  </si>
  <si>
    <t>do something with error messages</t>
  </si>
  <si>
    <t>not enough questions/not much variety of questions</t>
  </si>
  <si>
    <t>more questions in database</t>
  </si>
  <si>
    <t>feedback helps to answer the question in future</t>
  </si>
  <si>
    <t>rounds down your grade</t>
  </si>
  <si>
    <t>helps to learn and understand</t>
  </si>
  <si>
    <t xml:space="preserve">more than 1 attempt </t>
  </si>
  <si>
    <t>only 5 attempts</t>
  </si>
  <si>
    <t>less MC questions</t>
  </si>
  <si>
    <t xml:space="preserve">more than one method of solving </t>
  </si>
  <si>
    <t>different questions in each test/topic</t>
  </si>
  <si>
    <t>none of these' answer option</t>
  </si>
  <si>
    <t>can be done in groups</t>
  </si>
  <si>
    <t>too many tests</t>
  </si>
  <si>
    <t>get rid of TFU questions</t>
  </si>
  <si>
    <t>the selection of answers</t>
  </si>
  <si>
    <t>some attempts seem more difficult than others</t>
  </si>
  <si>
    <t>no marks for working out/calculations</t>
  </si>
  <si>
    <t>tests how much you have learnt in lectures</t>
  </si>
  <si>
    <t>the way some questions are worked</t>
  </si>
  <si>
    <t>to check your results without looking on the spreadsheet</t>
  </si>
  <si>
    <t>related material</t>
  </si>
  <si>
    <t>informative/reinforces knowledge</t>
  </si>
  <si>
    <t>open book</t>
  </si>
  <si>
    <t>tiring</t>
  </si>
  <si>
    <t>the end</t>
  </si>
  <si>
    <t>the start</t>
  </si>
  <si>
    <t>update software-old fashioned</t>
  </si>
  <si>
    <t>non-TFU questions</t>
  </si>
  <si>
    <t>scoring out of 10</t>
  </si>
  <si>
    <t>helps to understand what and where mistakes are made/aware of weaknesses</t>
  </si>
  <si>
    <t>you know if you understand and if you are ready for exam</t>
  </si>
  <si>
    <t>less tests (5 tests worth 30% or 7 worth 40%)</t>
  </si>
  <si>
    <t>after a few attempts you have learned enough to get 100%</t>
  </si>
  <si>
    <t>bigger font</t>
  </si>
  <si>
    <t>easy marks for pretty simple tests</t>
  </si>
  <si>
    <t>different on what we learn in the lectures</t>
  </si>
  <si>
    <t>learn when practise</t>
  </si>
  <si>
    <t>stuff which never studied before</t>
  </si>
  <si>
    <t>colour</t>
  </si>
  <si>
    <t>Ans</t>
  </si>
  <si>
    <t>assessment only</t>
  </si>
  <si>
    <t>assessment and learning material</t>
  </si>
  <si>
    <t>Yes – as much as now</t>
  </si>
  <si>
    <t>No – not at all</t>
  </si>
  <si>
    <t>Once or twice per test only</t>
  </si>
  <si>
    <t>I would look at the tests but only for the feedback</t>
  </si>
  <si>
    <t>I do one attempt only.</t>
  </si>
  <si>
    <t>I do the tests until I pass them (40% or above).</t>
  </si>
  <si>
    <t>I try to get the best possible results (sometimes using 5 attempts).</t>
  </si>
  <si>
    <t>Yes</t>
  </si>
  <si>
    <t>No</t>
  </si>
  <si>
    <t>Never</t>
  </si>
  <si>
    <t>Seldom</t>
  </si>
  <si>
    <t>Sometimes</t>
  </si>
  <si>
    <t>Often</t>
  </si>
  <si>
    <t>Always</t>
  </si>
  <si>
    <t>Yes - with students</t>
  </si>
  <si>
    <t>Yes - with seminar leader</t>
  </si>
  <si>
    <t>Yes - with students and seminar leader</t>
  </si>
  <si>
    <t>Hate it</t>
  </si>
  <si>
    <t>Don't enjoy</t>
  </si>
  <si>
    <t>Neutral</t>
  </si>
  <si>
    <t>Enjoy</t>
  </si>
  <si>
    <t>Love it</t>
  </si>
  <si>
    <t>Male</t>
  </si>
  <si>
    <t>Female</t>
  </si>
  <si>
    <t>Count</t>
  </si>
  <si>
    <t>18 years</t>
  </si>
  <si>
    <t>19 years</t>
  </si>
  <si>
    <t>20 years</t>
  </si>
  <si>
    <t>21 years</t>
  </si>
  <si>
    <t>22 years</t>
  </si>
  <si>
    <t>can</t>
  </si>
  <si>
    <t>Very much easier</t>
  </si>
  <si>
    <t>Easier</t>
  </si>
  <si>
    <t>About the same</t>
  </si>
  <si>
    <t>Harder</t>
  </si>
  <si>
    <t>Very much harder</t>
  </si>
  <si>
    <t>usage of CAA by Gender</t>
  </si>
  <si>
    <t>usage of CAA by Age</t>
  </si>
  <si>
    <t>Yes - as much as now</t>
  </si>
  <si>
    <t>No - not at all</t>
  </si>
  <si>
    <t>usage of tests if not compulsory/CAA treated as</t>
  </si>
  <si>
    <t>feelings about maths/CAA treated as</t>
  </si>
  <si>
    <t>feelings about maths/usage of tests if not compulsory</t>
  </si>
  <si>
    <t>usage of tests if not compulsory/usage of tests for revision</t>
  </si>
  <si>
    <t>usage of tests for revision/CAA treated as</t>
  </si>
  <si>
    <t>CAA in maths/usage of tests for revision</t>
  </si>
  <si>
    <t>hate</t>
  </si>
  <si>
    <t>dont enjoy</t>
  </si>
  <si>
    <t>neutral</t>
  </si>
  <si>
    <t>enjoy</t>
  </si>
  <si>
    <t>love</t>
  </si>
  <si>
    <t>yes</t>
  </si>
  <si>
    <t>no</t>
  </si>
  <si>
    <t xml:space="preserve"> </t>
  </si>
  <si>
    <t>feelings about CAA/CAA treated as</t>
  </si>
  <si>
    <t>feeling about maths by Gender</t>
  </si>
  <si>
    <t>revision by CAA treated as</t>
  </si>
  <si>
    <t>feelings about CAA/usage of tests if not compulsory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</si>
</sst>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quotePrefix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5" xfId="0" applyBorder="1"/>
    <xf numFmtId="0" fontId="0" fillId="0" borderId="4" xfId="0" applyBorder="1"/>
    <xf numFmtId="0" fontId="0" fillId="0" borderId="7" xfId="0" applyBorder="1"/>
    <xf numFmtId="0" fontId="0" fillId="0" borderId="6" xfId="0" applyBorder="1"/>
    <xf numFmtId="0" fontId="1" fillId="0" borderId="8" xfId="0" applyFont="1" applyBorder="1" applyAlignment="1">
      <alignment horizontal="center"/>
    </xf>
    <xf numFmtId="0" fontId="0" fillId="0" borderId="11" xfId="0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/>
    <xf numFmtId="0" fontId="2" fillId="0" borderId="0" xfId="0" applyFont="1" applyAlignment="1">
      <alignment horizontal="left" indent="5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9" fontId="0" fillId="0" borderId="0" xfId="1" applyFont="1"/>
    <xf numFmtId="0" fontId="0" fillId="0" borderId="12" xfId="0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9" fontId="1" fillId="0" borderId="17" xfId="1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1" fillId="0" borderId="0" xfId="0" applyFont="1" applyBorder="1"/>
    <xf numFmtId="0" fontId="1" fillId="0" borderId="1" xfId="0" applyFont="1" applyBorder="1"/>
    <xf numFmtId="9" fontId="1" fillId="0" borderId="0" xfId="1" applyFont="1" applyBorder="1"/>
    <xf numFmtId="0" fontId="1" fillId="0" borderId="6" xfId="0" applyFont="1" applyBorder="1" applyAlignment="1">
      <alignment horizontal="center"/>
    </xf>
    <xf numFmtId="9" fontId="0" fillId="0" borderId="1" xfId="1" applyFont="1" applyBorder="1"/>
    <xf numFmtId="0" fontId="2" fillId="0" borderId="6" xfId="0" applyFont="1" applyBorder="1" applyAlignment="1">
      <alignment horizontal="left" indent="7"/>
    </xf>
    <xf numFmtId="9" fontId="0" fillId="0" borderId="0" xfId="0" applyNumberFormat="1"/>
    <xf numFmtId="0" fontId="1" fillId="0" borderId="9" xfId="0" applyFont="1" applyBorder="1" applyAlignment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9" fontId="0" fillId="0" borderId="7" xfId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 b="1" i="0" baseline="0"/>
              <a:t>How do you feel about the use of CAA in the maths module?</a:t>
            </a:r>
            <a:endParaRPr lang="en-US" sz="1600" b="1" i="0" baseline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'EC Data ''10'!$E$174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'EC Data ''10'!$B$175:$B$179</c:f>
              <c:strCache>
                <c:ptCount val="5"/>
                <c:pt idx="0">
                  <c:v>Hate it</c:v>
                </c:pt>
                <c:pt idx="1">
                  <c:v>Don't enjoy</c:v>
                </c:pt>
                <c:pt idx="2">
                  <c:v>Neutral</c:v>
                </c:pt>
                <c:pt idx="3">
                  <c:v>Enjoy</c:v>
                </c:pt>
                <c:pt idx="4">
                  <c:v>Love it</c:v>
                </c:pt>
              </c:strCache>
            </c:strRef>
          </c:cat>
          <c:val>
            <c:numRef>
              <c:f>'EC Data ''10'!$E$175:$E$179</c:f>
              <c:numCache>
                <c:formatCode>0%</c:formatCode>
                <c:ptCount val="5"/>
                <c:pt idx="0">
                  <c:v>0</c:v>
                </c:pt>
                <c:pt idx="1">
                  <c:v>2.4691358024691357E-2</c:v>
                </c:pt>
                <c:pt idx="2">
                  <c:v>0.54320987654320985</c:v>
                </c:pt>
                <c:pt idx="3">
                  <c:v>0.27160493827160492</c:v>
                </c:pt>
                <c:pt idx="4">
                  <c:v>0.16049382716049382</c:v>
                </c:pt>
              </c:numCache>
            </c:numRef>
          </c:val>
        </c:ser>
        <c:ser>
          <c:idx val="1"/>
          <c:order val="1"/>
          <c:tx>
            <c:strRef>
              <c:f>'EC Data ''10'!$F$174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'EC Data ''10'!$B$175:$B$179</c:f>
              <c:strCache>
                <c:ptCount val="5"/>
                <c:pt idx="0">
                  <c:v>Hate it</c:v>
                </c:pt>
                <c:pt idx="1">
                  <c:v>Don't enjoy</c:v>
                </c:pt>
                <c:pt idx="2">
                  <c:v>Neutral</c:v>
                </c:pt>
                <c:pt idx="3">
                  <c:v>Enjoy</c:v>
                </c:pt>
                <c:pt idx="4">
                  <c:v>Love it</c:v>
                </c:pt>
              </c:strCache>
            </c:strRef>
          </c:cat>
          <c:val>
            <c:numRef>
              <c:f>'EC Data ''10'!$F$175:$F$179</c:f>
              <c:numCache>
                <c:formatCode>0%</c:formatCode>
                <c:ptCount val="5"/>
                <c:pt idx="0">
                  <c:v>0</c:v>
                </c:pt>
                <c:pt idx="1">
                  <c:v>6.0606060606060608E-2</c:v>
                </c:pt>
                <c:pt idx="2">
                  <c:v>0.5757575757575758</c:v>
                </c:pt>
                <c:pt idx="3">
                  <c:v>0.31818181818181818</c:v>
                </c:pt>
                <c:pt idx="4">
                  <c:v>4.5454545454545456E-2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059776"/>
        <c:axId val="162061312"/>
      </c:barChart>
      <c:catAx>
        <c:axId val="16205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62061312"/>
        <c:crosses val="autoZero"/>
        <c:auto val="1"/>
        <c:lblAlgn val="ctr"/>
        <c:lblOffset val="100"/>
        <c:noMultiLvlLbl val="0"/>
      </c:catAx>
      <c:valAx>
        <c:axId val="16206131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62059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400" b="1" i="0" baseline="0"/>
              <a:t>How do you feel about the use of CAA in the maths module?</a:t>
            </a:r>
            <a:endParaRPr lang="en-US" sz="1400" b="1" i="0" baseline="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1400" b="1" i="0" baseline="0"/>
              <a:t>(</a:t>
            </a:r>
            <a:r>
              <a:rPr lang="pl-PL" sz="1400" b="1" i="0" u="none" strike="noStrike" baseline="0"/>
              <a:t>according </a:t>
            </a:r>
            <a:r>
              <a:rPr lang="en-GB" sz="1400" b="1" i="0" u="none" strike="noStrike" baseline="0"/>
              <a:t>to the usage of </a:t>
            </a:r>
            <a:r>
              <a:rPr lang="pl-PL" sz="1400" b="1" i="0" u="none" strike="noStrike" baseline="0"/>
              <a:t>tests</a:t>
            </a:r>
            <a:r>
              <a:rPr lang="en-GB" sz="1400" b="1" i="0" u="none" strike="noStrike" baseline="0"/>
              <a:t> for revision</a:t>
            </a:r>
            <a:r>
              <a:rPr lang="pl-PL" sz="1400" b="1" i="0" baseline="0"/>
              <a:t>)</a:t>
            </a:r>
            <a:endParaRPr lang="en-GB" sz="1400" b="1" i="0" baseline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'EC Data ''10'!$E$232</c:f>
              <c:strCache>
                <c:ptCount val="1"/>
                <c:pt idx="0">
                  <c:v>Yes</c:v>
                </c:pt>
              </c:strCache>
            </c:strRef>
          </c:tx>
          <c:invertIfNegative val="0"/>
          <c:cat>
            <c:strRef>
              <c:f>'EC Data ''10'!$B$233:$B$237</c:f>
              <c:strCache>
                <c:ptCount val="5"/>
                <c:pt idx="0">
                  <c:v>Hate it</c:v>
                </c:pt>
                <c:pt idx="1">
                  <c:v>Don't enjoy</c:v>
                </c:pt>
                <c:pt idx="2">
                  <c:v>Neutral</c:v>
                </c:pt>
                <c:pt idx="3">
                  <c:v>Enjoy</c:v>
                </c:pt>
                <c:pt idx="4">
                  <c:v>Love it</c:v>
                </c:pt>
              </c:strCache>
            </c:strRef>
          </c:cat>
          <c:val>
            <c:numRef>
              <c:f>'EC Data ''10'!$E$233:$E$237</c:f>
              <c:numCache>
                <c:formatCode>0%</c:formatCode>
                <c:ptCount val="5"/>
                <c:pt idx="0">
                  <c:v>0</c:v>
                </c:pt>
                <c:pt idx="1">
                  <c:v>2.4390243902439025E-2</c:v>
                </c:pt>
                <c:pt idx="2">
                  <c:v>0.52845528455284552</c:v>
                </c:pt>
                <c:pt idx="3">
                  <c:v>0.32520325203252032</c:v>
                </c:pt>
                <c:pt idx="4">
                  <c:v>0.12195121951219512</c:v>
                </c:pt>
              </c:numCache>
            </c:numRef>
          </c:val>
        </c:ser>
        <c:ser>
          <c:idx val="1"/>
          <c:order val="1"/>
          <c:tx>
            <c:strRef>
              <c:f>'EC Data ''10'!$F$232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cat>
            <c:strRef>
              <c:f>'EC Data ''10'!$B$233:$B$237</c:f>
              <c:strCache>
                <c:ptCount val="5"/>
                <c:pt idx="0">
                  <c:v>Hate it</c:v>
                </c:pt>
                <c:pt idx="1">
                  <c:v>Don't enjoy</c:v>
                </c:pt>
                <c:pt idx="2">
                  <c:v>Neutral</c:v>
                </c:pt>
                <c:pt idx="3">
                  <c:v>Enjoy</c:v>
                </c:pt>
                <c:pt idx="4">
                  <c:v>Love it</c:v>
                </c:pt>
              </c:strCache>
            </c:strRef>
          </c:cat>
          <c:val>
            <c:numRef>
              <c:f>'EC Data ''10'!$F$233:$F$237</c:f>
              <c:numCache>
                <c:formatCode>0%</c:formatCode>
                <c:ptCount val="5"/>
                <c:pt idx="0">
                  <c:v>0</c:v>
                </c:pt>
                <c:pt idx="1">
                  <c:v>0.125</c:v>
                </c:pt>
                <c:pt idx="2">
                  <c:v>0.70833333333333337</c:v>
                </c:pt>
                <c:pt idx="3">
                  <c:v>0.125</c:v>
                </c:pt>
                <c:pt idx="4">
                  <c:v>4.1666666666666664E-2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660160"/>
        <c:axId val="163661696"/>
      </c:barChart>
      <c:catAx>
        <c:axId val="16366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63661696"/>
        <c:crosses val="autoZero"/>
        <c:auto val="1"/>
        <c:lblAlgn val="ctr"/>
        <c:lblOffset val="100"/>
        <c:noMultiLvlLbl val="0"/>
      </c:catAx>
      <c:valAx>
        <c:axId val="16366169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63660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400" b="1" i="0" baseline="0"/>
              <a:t>How do you feel about the use of CAA in the maths module?</a:t>
            </a:r>
            <a:endParaRPr lang="en-US" sz="1400" b="1" i="0" baseline="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1400" b="1" i="0" baseline="0"/>
              <a:t>(</a:t>
            </a:r>
            <a:r>
              <a:rPr lang="pl-PL" sz="1400" b="1" i="0" u="none" strike="noStrike" baseline="0"/>
              <a:t>according </a:t>
            </a:r>
            <a:r>
              <a:rPr lang="en-GB" sz="1400" b="1" i="0" u="none" strike="noStrike" baseline="0"/>
              <a:t>to the usage of </a:t>
            </a:r>
            <a:r>
              <a:rPr lang="pl-PL" sz="1400" b="1" i="0" u="none" strike="noStrike" baseline="0"/>
              <a:t>tests</a:t>
            </a:r>
            <a:r>
              <a:rPr lang="en-GB" sz="1400" b="1" i="0" u="none" strike="noStrike" baseline="0"/>
              <a:t> for revision</a:t>
            </a:r>
            <a:r>
              <a:rPr lang="pl-PL" sz="1400" b="1" i="0" baseline="0"/>
              <a:t>)</a:t>
            </a:r>
            <a:endParaRPr lang="en-GB" sz="1400" b="1" i="0" baseline="0"/>
          </a:p>
        </c:rich>
      </c:tx>
      <c:layout>
        <c:manualLayout>
          <c:xMode val="edge"/>
          <c:yMode val="edge"/>
          <c:x val="0.11620600489013291"/>
          <c:y val="2.593600206398840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'EC Data ''10'!$H$233</c:f>
              <c:strCache>
                <c:ptCount val="1"/>
                <c:pt idx="0">
                  <c:v>yes</c:v>
                </c:pt>
              </c:strCache>
            </c:strRef>
          </c:tx>
          <c:invertIfNegative val="0"/>
          <c:cat>
            <c:strRef>
              <c:f>'EC Data ''10'!$N$232:$R$232</c:f>
              <c:strCache>
                <c:ptCount val="5"/>
                <c:pt idx="0">
                  <c:v>hate</c:v>
                </c:pt>
                <c:pt idx="1">
                  <c:v>dont enjoy</c:v>
                </c:pt>
                <c:pt idx="2">
                  <c:v>neutral</c:v>
                </c:pt>
                <c:pt idx="3">
                  <c:v>enjoy</c:v>
                </c:pt>
                <c:pt idx="4">
                  <c:v>love</c:v>
                </c:pt>
              </c:strCache>
            </c:strRef>
          </c:cat>
          <c:val>
            <c:numRef>
              <c:f>'EC Data ''10'!$N$233:$R$233</c:f>
              <c:numCache>
                <c:formatCode>0%</c:formatCode>
                <c:ptCount val="5"/>
                <c:pt idx="0">
                  <c:v>0</c:v>
                </c:pt>
                <c:pt idx="1">
                  <c:v>0.5</c:v>
                </c:pt>
                <c:pt idx="2">
                  <c:v>0.79268292682926833</c:v>
                </c:pt>
                <c:pt idx="3">
                  <c:v>0.93023255813953487</c:v>
                </c:pt>
                <c:pt idx="4">
                  <c:v>0.9375</c:v>
                </c:pt>
              </c:numCache>
            </c:numRef>
          </c:val>
        </c:ser>
        <c:ser>
          <c:idx val="1"/>
          <c:order val="1"/>
          <c:tx>
            <c:strRef>
              <c:f>'EC Data ''10'!$H$234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cat>
            <c:strRef>
              <c:f>'EC Data ''10'!$N$232:$R$232</c:f>
              <c:strCache>
                <c:ptCount val="5"/>
                <c:pt idx="0">
                  <c:v>hate</c:v>
                </c:pt>
                <c:pt idx="1">
                  <c:v>dont enjoy</c:v>
                </c:pt>
                <c:pt idx="2">
                  <c:v>neutral</c:v>
                </c:pt>
                <c:pt idx="3">
                  <c:v>enjoy</c:v>
                </c:pt>
                <c:pt idx="4">
                  <c:v>love</c:v>
                </c:pt>
              </c:strCache>
            </c:strRef>
          </c:cat>
          <c:val>
            <c:numRef>
              <c:f>'EC Data ''10'!$N$234:$R$234</c:f>
              <c:numCache>
                <c:formatCode>0%</c:formatCode>
                <c:ptCount val="5"/>
                <c:pt idx="0">
                  <c:v>0</c:v>
                </c:pt>
                <c:pt idx="1">
                  <c:v>0.5</c:v>
                </c:pt>
                <c:pt idx="2">
                  <c:v>0.2073170731707317</c:v>
                </c:pt>
                <c:pt idx="3">
                  <c:v>6.9767441860465115E-2</c:v>
                </c:pt>
                <c:pt idx="4">
                  <c:v>6.25E-2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682944"/>
        <c:axId val="163692928"/>
      </c:barChart>
      <c:catAx>
        <c:axId val="16368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63692928"/>
        <c:crosses val="autoZero"/>
        <c:auto val="1"/>
        <c:lblAlgn val="ctr"/>
        <c:lblOffset val="100"/>
        <c:noMultiLvlLbl val="0"/>
      </c:catAx>
      <c:valAx>
        <c:axId val="16369292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636829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400" b="1" i="0" baseline="0"/>
              <a:t>Are you planning to use tests for your revision before the exam?</a:t>
            </a:r>
            <a:endParaRPr lang="en-US" sz="1400" b="1" i="0" baseline="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1400" b="1" i="0" baseline="0"/>
              <a:t>(according to how you treat CAA tests)</a:t>
            </a:r>
            <a:endParaRPr lang="en-GB" sz="1400" b="1" i="0" baseline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'EC Data ''10'!$K$226</c:f>
              <c:strCache>
                <c:ptCount val="1"/>
                <c:pt idx="0">
                  <c:v>assessment only</c:v>
                </c:pt>
              </c:strCache>
            </c:strRef>
          </c:tx>
          <c:invertIfNegative val="0"/>
          <c:cat>
            <c:strRef>
              <c:f>'EC Data ''10'!$H$227:$H$228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'EC Data ''10'!$K$227:$K$228</c:f>
              <c:numCache>
                <c:formatCode>0%</c:formatCode>
                <c:ptCount val="2"/>
                <c:pt idx="0">
                  <c:v>0.61290322580645162</c:v>
                </c:pt>
                <c:pt idx="1">
                  <c:v>0.38709677419354838</c:v>
                </c:pt>
              </c:numCache>
            </c:numRef>
          </c:val>
        </c:ser>
        <c:ser>
          <c:idx val="1"/>
          <c:order val="1"/>
          <c:tx>
            <c:strRef>
              <c:f>'EC Data ''10'!$L$226</c:f>
              <c:strCache>
                <c:ptCount val="1"/>
                <c:pt idx="0">
                  <c:v>assessment and learning material</c:v>
                </c:pt>
              </c:strCache>
            </c:strRef>
          </c:tx>
          <c:invertIfNegative val="0"/>
          <c:cat>
            <c:strRef>
              <c:f>'EC Data ''10'!$H$227:$H$228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'EC Data ''10'!$L$227:$L$228</c:f>
              <c:numCache>
                <c:formatCode>0%</c:formatCode>
                <c:ptCount val="2"/>
                <c:pt idx="0">
                  <c:v>0.89655172413793105</c:v>
                </c:pt>
                <c:pt idx="1">
                  <c:v>0.10344827586206896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050048"/>
        <c:axId val="164051584"/>
      </c:barChart>
      <c:catAx>
        <c:axId val="16405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64051584"/>
        <c:crosses val="autoZero"/>
        <c:auto val="1"/>
        <c:lblAlgn val="ctr"/>
        <c:lblOffset val="100"/>
        <c:noMultiLvlLbl val="0"/>
      </c:catAx>
      <c:valAx>
        <c:axId val="16405158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64050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 b="1" i="0" baseline="0"/>
              <a:t>How do you feel about the use of CAA in the maths module?</a:t>
            </a:r>
            <a:endParaRPr lang="en-US" sz="1600" b="1" i="0" baseline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'FoIT Data ''11'!$F$51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'FoIT Data ''11'!$C$52:$C$56</c:f>
              <c:strCache>
                <c:ptCount val="5"/>
                <c:pt idx="0">
                  <c:v>Hate it</c:v>
                </c:pt>
                <c:pt idx="1">
                  <c:v>Don't enjoy</c:v>
                </c:pt>
                <c:pt idx="2">
                  <c:v>Neutral</c:v>
                </c:pt>
                <c:pt idx="3">
                  <c:v>Enjoy</c:v>
                </c:pt>
                <c:pt idx="4">
                  <c:v>Love it</c:v>
                </c:pt>
              </c:strCache>
            </c:strRef>
          </c:cat>
          <c:val>
            <c:numRef>
              <c:f>'FoIT Data ''11'!$F$52:$F$56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0.45</c:v>
                </c:pt>
                <c:pt idx="3">
                  <c:v>0.35</c:v>
                </c:pt>
                <c:pt idx="4">
                  <c:v>0.2</c:v>
                </c:pt>
              </c:numCache>
            </c:numRef>
          </c:val>
        </c:ser>
        <c:ser>
          <c:idx val="1"/>
          <c:order val="1"/>
          <c:tx>
            <c:strRef>
              <c:f>'FoIT Data ''11'!$G$51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'FoIT Data ''11'!$C$52:$C$56</c:f>
              <c:strCache>
                <c:ptCount val="5"/>
                <c:pt idx="0">
                  <c:v>Hate it</c:v>
                </c:pt>
                <c:pt idx="1">
                  <c:v>Don't enjoy</c:v>
                </c:pt>
                <c:pt idx="2">
                  <c:v>Neutral</c:v>
                </c:pt>
                <c:pt idx="3">
                  <c:v>Enjoy</c:v>
                </c:pt>
                <c:pt idx="4">
                  <c:v>Love it</c:v>
                </c:pt>
              </c:strCache>
            </c:strRef>
          </c:cat>
          <c:val>
            <c:numRef>
              <c:f>'FoIT Data ''11'!$G$52:$G$56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0.66666666666666663</c:v>
                </c:pt>
                <c:pt idx="3">
                  <c:v>0.33333333333333331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085120"/>
        <c:axId val="164086912"/>
      </c:barChart>
      <c:catAx>
        <c:axId val="16408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64086912"/>
        <c:crosses val="autoZero"/>
        <c:auto val="1"/>
        <c:lblAlgn val="ctr"/>
        <c:lblOffset val="100"/>
        <c:noMultiLvlLbl val="0"/>
      </c:catAx>
      <c:valAx>
        <c:axId val="16408691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640851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200" b="1" i="0" u="none" strike="noStrike" baseline="0"/>
              <a:t>Would you use tests as the learning source if they were not compulsory </a:t>
            </a:r>
            <a:r>
              <a:rPr lang="pl-PL" sz="1200" b="1" i="0" u="none" strike="noStrike" baseline="0"/>
              <a:t>? (according to how you treat CAA tests)</a:t>
            </a:r>
            <a:endParaRPr lang="en-GB" sz="1200"/>
          </a:p>
        </c:rich>
      </c:tx>
      <c:layout>
        <c:manualLayout>
          <c:xMode val="edge"/>
          <c:yMode val="edge"/>
          <c:x val="0.10750000000000012"/>
          <c:y val="2.777777777777790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'FoIT Data ''11'!$F$81</c:f>
              <c:strCache>
                <c:ptCount val="1"/>
                <c:pt idx="0">
                  <c:v>assessment only</c:v>
                </c:pt>
              </c:strCache>
            </c:strRef>
          </c:tx>
          <c:invertIfNegative val="0"/>
          <c:cat>
            <c:strRef>
              <c:f>'FoIT Data ''11'!$C$82:$C$85</c:f>
              <c:strCache>
                <c:ptCount val="4"/>
                <c:pt idx="0">
                  <c:v>Yes - as much as now</c:v>
                </c:pt>
                <c:pt idx="1">
                  <c:v>Once or twice per test only</c:v>
                </c:pt>
                <c:pt idx="2">
                  <c:v>I would look at the tests but only for the feedback</c:v>
                </c:pt>
                <c:pt idx="3">
                  <c:v>No - not at all</c:v>
                </c:pt>
              </c:strCache>
            </c:strRef>
          </c:cat>
          <c:val>
            <c:numRef>
              <c:f>'FoIT Data ''11'!$F$82:$F$85</c:f>
              <c:numCache>
                <c:formatCode>0%</c:formatCode>
                <c:ptCount val="4"/>
                <c:pt idx="0">
                  <c:v>0</c:v>
                </c:pt>
                <c:pt idx="1">
                  <c:v>0.5</c:v>
                </c:pt>
                <c:pt idx="2">
                  <c:v>0.33333333333333331</c:v>
                </c:pt>
                <c:pt idx="3">
                  <c:v>0.16666666666666666</c:v>
                </c:pt>
              </c:numCache>
            </c:numRef>
          </c:val>
        </c:ser>
        <c:ser>
          <c:idx val="1"/>
          <c:order val="1"/>
          <c:tx>
            <c:strRef>
              <c:f>'FoIT Data ''11'!$G$81</c:f>
              <c:strCache>
                <c:ptCount val="1"/>
                <c:pt idx="0">
                  <c:v>assessment and learning material</c:v>
                </c:pt>
              </c:strCache>
            </c:strRef>
          </c:tx>
          <c:invertIfNegative val="0"/>
          <c:cat>
            <c:strRef>
              <c:f>'FoIT Data ''11'!$C$82:$C$85</c:f>
              <c:strCache>
                <c:ptCount val="4"/>
                <c:pt idx="0">
                  <c:v>Yes - as much as now</c:v>
                </c:pt>
                <c:pt idx="1">
                  <c:v>Once or twice per test only</c:v>
                </c:pt>
                <c:pt idx="2">
                  <c:v>I would look at the tests but only for the feedback</c:v>
                </c:pt>
                <c:pt idx="3">
                  <c:v>No - not at all</c:v>
                </c:pt>
              </c:strCache>
            </c:strRef>
          </c:cat>
          <c:val>
            <c:numRef>
              <c:f>'FoIT Data ''11'!$G$82:$G$85</c:f>
              <c:numCache>
                <c:formatCode>0%</c:formatCode>
                <c:ptCount val="4"/>
                <c:pt idx="0">
                  <c:v>0.22727272727272727</c:v>
                </c:pt>
                <c:pt idx="1">
                  <c:v>0.27272727272727271</c:v>
                </c:pt>
                <c:pt idx="2">
                  <c:v>0.27272727272727271</c:v>
                </c:pt>
                <c:pt idx="3">
                  <c:v>0.22727272727272727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181888"/>
        <c:axId val="164183424"/>
      </c:barChart>
      <c:catAx>
        <c:axId val="1641818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64183424"/>
        <c:crosses val="autoZero"/>
        <c:auto val="1"/>
        <c:lblAlgn val="ctr"/>
        <c:lblOffset val="100"/>
        <c:noMultiLvlLbl val="0"/>
      </c:catAx>
      <c:valAx>
        <c:axId val="16418342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641818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400" b="1" i="0" baseline="0"/>
              <a:t>Are you planning to use tests for your revision before the exam?</a:t>
            </a:r>
            <a:endParaRPr lang="en-US" sz="1400" b="1" i="0" baseline="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1400" b="1" i="0" baseline="0"/>
              <a:t>(according to how you treat CAA tests)</a:t>
            </a:r>
            <a:endParaRPr lang="en-GB" sz="1400" b="1" i="0" baseline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'FoIT Data ''11'!$F$99</c:f>
              <c:strCache>
                <c:ptCount val="1"/>
                <c:pt idx="0">
                  <c:v>assessment only</c:v>
                </c:pt>
              </c:strCache>
            </c:strRef>
          </c:tx>
          <c:invertIfNegative val="0"/>
          <c:cat>
            <c:strRef>
              <c:f>'FoIT Data ''11'!$C$100:$C$101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'FoIT Data ''11'!$F$100:$F$101</c:f>
              <c:numCache>
                <c:formatCode>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'FoIT Data ''11'!$G$99</c:f>
              <c:strCache>
                <c:ptCount val="1"/>
                <c:pt idx="0">
                  <c:v>assessment and learning material</c:v>
                </c:pt>
              </c:strCache>
            </c:strRef>
          </c:tx>
          <c:invertIfNegative val="0"/>
          <c:cat>
            <c:strRef>
              <c:f>'FoIT Data ''11'!$C$100:$C$101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'FoIT Data ''11'!$G$100:$G$101</c:f>
              <c:numCache>
                <c:formatCode>0%</c:formatCode>
                <c:ptCount val="2"/>
                <c:pt idx="0">
                  <c:v>0.78260869565217395</c:v>
                </c:pt>
                <c:pt idx="1">
                  <c:v>0.21739130434782608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217216"/>
        <c:axId val="164218752"/>
      </c:barChart>
      <c:catAx>
        <c:axId val="16421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64218752"/>
        <c:crosses val="autoZero"/>
        <c:auto val="1"/>
        <c:lblAlgn val="ctr"/>
        <c:lblOffset val="100"/>
        <c:noMultiLvlLbl val="0"/>
      </c:catAx>
      <c:valAx>
        <c:axId val="16421875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642172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 b="1" i="0" baseline="0"/>
              <a:t>How do you feel about maths</a:t>
            </a:r>
            <a:r>
              <a:rPr lang="pl-PL" sz="1400" b="1" i="0" baseline="0"/>
              <a:t>? </a:t>
            </a:r>
            <a:endParaRPr lang="en-GB" sz="1400" b="1" i="0" baseline="0"/>
          </a:p>
          <a:p>
            <a:pPr>
              <a:defRPr/>
            </a:pPr>
            <a:r>
              <a:rPr lang="pl-PL" sz="1400" b="1" i="0" baseline="0"/>
              <a:t>(according to how you treat CAA tests)</a:t>
            </a:r>
            <a:endParaRPr lang="en-GB" sz="1400" b="1" i="0" baseline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'FoIT Data ''11'!$F$61</c:f>
              <c:strCache>
                <c:ptCount val="1"/>
                <c:pt idx="0">
                  <c:v>assessment only</c:v>
                </c:pt>
              </c:strCache>
            </c:strRef>
          </c:tx>
          <c:invertIfNegative val="0"/>
          <c:cat>
            <c:strRef>
              <c:f>'FoIT Data ''11'!$C$62:$C$66</c:f>
              <c:strCache>
                <c:ptCount val="5"/>
                <c:pt idx="0">
                  <c:v>Hate it</c:v>
                </c:pt>
                <c:pt idx="1">
                  <c:v>Don't enjoy</c:v>
                </c:pt>
                <c:pt idx="2">
                  <c:v>Neutral</c:v>
                </c:pt>
                <c:pt idx="3">
                  <c:v>Enjoy</c:v>
                </c:pt>
                <c:pt idx="4">
                  <c:v>Love it</c:v>
                </c:pt>
              </c:strCache>
            </c:strRef>
          </c:cat>
          <c:val>
            <c:numRef>
              <c:f>'FoIT Data ''11'!$F$62:$F$66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0.16666666666666666</c:v>
                </c:pt>
                <c:pt idx="3">
                  <c:v>0.83333333333333337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'FoIT Data ''11'!$G$61</c:f>
              <c:strCache>
                <c:ptCount val="1"/>
                <c:pt idx="0">
                  <c:v>assessment and learning material</c:v>
                </c:pt>
              </c:strCache>
            </c:strRef>
          </c:tx>
          <c:invertIfNegative val="0"/>
          <c:cat>
            <c:strRef>
              <c:f>'FoIT Data ''11'!$C$62:$C$66</c:f>
              <c:strCache>
                <c:ptCount val="5"/>
                <c:pt idx="0">
                  <c:v>Hate it</c:v>
                </c:pt>
                <c:pt idx="1">
                  <c:v>Don't enjoy</c:v>
                </c:pt>
                <c:pt idx="2">
                  <c:v>Neutral</c:v>
                </c:pt>
                <c:pt idx="3">
                  <c:v>Enjoy</c:v>
                </c:pt>
                <c:pt idx="4">
                  <c:v>Love it</c:v>
                </c:pt>
              </c:strCache>
            </c:strRef>
          </c:cat>
          <c:val>
            <c:numRef>
              <c:f>'FoIT Data ''11'!$G$62:$G$66</c:f>
              <c:numCache>
                <c:formatCode>0%</c:formatCode>
                <c:ptCount val="5"/>
                <c:pt idx="0">
                  <c:v>0</c:v>
                </c:pt>
                <c:pt idx="1">
                  <c:v>8.6956521739130432E-2</c:v>
                </c:pt>
                <c:pt idx="2">
                  <c:v>0.30434782608695654</c:v>
                </c:pt>
                <c:pt idx="3">
                  <c:v>0.43478260869565216</c:v>
                </c:pt>
                <c:pt idx="4">
                  <c:v>0.17391304347826086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309056"/>
        <c:axId val="165319040"/>
      </c:barChart>
      <c:catAx>
        <c:axId val="16530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65319040"/>
        <c:crosses val="autoZero"/>
        <c:auto val="1"/>
        <c:lblAlgn val="ctr"/>
        <c:lblOffset val="100"/>
        <c:noMultiLvlLbl val="0"/>
      </c:catAx>
      <c:valAx>
        <c:axId val="16531904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65309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400" b="1" i="0" baseline="0"/>
              <a:t>How do you feel about the use of CAA in the maths module?</a:t>
            </a:r>
            <a:endParaRPr lang="en-US" sz="1400" b="1" i="0" baseline="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1400" b="1" i="0" baseline="0"/>
              <a:t>(</a:t>
            </a:r>
            <a:r>
              <a:rPr lang="pl-PL" sz="1400" b="1" i="0" u="none" strike="noStrike" baseline="0"/>
              <a:t>according </a:t>
            </a:r>
            <a:r>
              <a:rPr lang="en-GB" sz="1400" b="1" i="0" u="none" strike="noStrike" baseline="0"/>
              <a:t>to the usage of </a:t>
            </a:r>
            <a:r>
              <a:rPr lang="pl-PL" sz="1400" b="1" i="0" u="none" strike="noStrike" baseline="0"/>
              <a:t>tests</a:t>
            </a:r>
            <a:r>
              <a:rPr lang="en-GB" sz="1400" b="1" i="0" u="none" strike="noStrike" baseline="0"/>
              <a:t> for revision</a:t>
            </a:r>
            <a:r>
              <a:rPr lang="pl-PL" sz="1400" b="1" i="0" baseline="0"/>
              <a:t>)</a:t>
            </a:r>
            <a:endParaRPr lang="en-GB" sz="1400" b="1" i="0" baseline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'FoIT Data ''11'!$F$106</c:f>
              <c:strCache>
                <c:ptCount val="1"/>
                <c:pt idx="0">
                  <c:v>Yes</c:v>
                </c:pt>
              </c:strCache>
            </c:strRef>
          </c:tx>
          <c:invertIfNegative val="0"/>
          <c:cat>
            <c:strRef>
              <c:f>'FoIT Data ''11'!$C$107:$C$111</c:f>
              <c:strCache>
                <c:ptCount val="5"/>
                <c:pt idx="0">
                  <c:v>Hate it</c:v>
                </c:pt>
                <c:pt idx="1">
                  <c:v>Don't enjoy</c:v>
                </c:pt>
                <c:pt idx="2">
                  <c:v>Neutral</c:v>
                </c:pt>
                <c:pt idx="3">
                  <c:v>Enjoy</c:v>
                </c:pt>
                <c:pt idx="4">
                  <c:v>Love it</c:v>
                </c:pt>
              </c:strCache>
            </c:strRef>
          </c:cat>
          <c:val>
            <c:numRef>
              <c:f>'FoIT Data ''11'!$F$107:$F$111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0.47619047619047616</c:v>
                </c:pt>
                <c:pt idx="3">
                  <c:v>0.42857142857142855</c:v>
                </c:pt>
                <c:pt idx="4">
                  <c:v>9.5238095238095233E-2</c:v>
                </c:pt>
              </c:numCache>
            </c:numRef>
          </c:val>
        </c:ser>
        <c:ser>
          <c:idx val="1"/>
          <c:order val="1"/>
          <c:tx>
            <c:strRef>
              <c:f>'FoIT Data ''11'!$G$106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cat>
            <c:strRef>
              <c:f>'FoIT Data ''11'!$C$107:$C$111</c:f>
              <c:strCache>
                <c:ptCount val="5"/>
                <c:pt idx="0">
                  <c:v>Hate it</c:v>
                </c:pt>
                <c:pt idx="1">
                  <c:v>Don't enjoy</c:v>
                </c:pt>
                <c:pt idx="2">
                  <c:v>Neutral</c:v>
                </c:pt>
                <c:pt idx="3">
                  <c:v>Enjoy</c:v>
                </c:pt>
                <c:pt idx="4">
                  <c:v>Love it</c:v>
                </c:pt>
              </c:strCache>
            </c:strRef>
          </c:cat>
          <c:val>
            <c:numRef>
              <c:f>'FoIT Data ''11'!$G$107:$G$111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0.625</c:v>
                </c:pt>
                <c:pt idx="3">
                  <c:v>0.125</c:v>
                </c:pt>
                <c:pt idx="4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340288"/>
        <c:axId val="165341824"/>
      </c:barChart>
      <c:catAx>
        <c:axId val="16534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65341824"/>
        <c:crosses val="autoZero"/>
        <c:auto val="1"/>
        <c:lblAlgn val="ctr"/>
        <c:lblOffset val="100"/>
        <c:noMultiLvlLbl val="0"/>
      </c:catAx>
      <c:valAx>
        <c:axId val="16534182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65340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 b="1" i="0" baseline="0"/>
              <a:t>How do you feel about maths</a:t>
            </a:r>
            <a:r>
              <a:rPr lang="pl-PL" sz="1400" b="1" i="0" baseline="0"/>
              <a:t>? </a:t>
            </a:r>
            <a:endParaRPr lang="en-GB" sz="1400" b="1" i="0" baseline="0"/>
          </a:p>
          <a:p>
            <a:pPr>
              <a:defRPr/>
            </a:pPr>
            <a:r>
              <a:rPr lang="pl-PL" sz="1400" b="1" i="0" baseline="0"/>
              <a:t>(according to </a:t>
            </a:r>
            <a:r>
              <a:rPr lang="en-GB" sz="1400" b="1" i="0" baseline="0"/>
              <a:t>the usage of </a:t>
            </a:r>
            <a:r>
              <a:rPr lang="pl-PL" sz="1400" b="1" i="0" baseline="0"/>
              <a:t>CAA tests</a:t>
            </a:r>
            <a:r>
              <a:rPr lang="en-GB" sz="1400" b="1" i="0" baseline="0"/>
              <a:t> if they were not compulsory</a:t>
            </a:r>
            <a:r>
              <a:rPr lang="pl-PL" sz="1400" b="1" i="0" baseline="0"/>
              <a:t>)</a:t>
            </a:r>
            <a:endParaRPr lang="en-GB" sz="1400" b="1" i="0" baseline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'FoIT Data ''11'!$P$61</c:f>
              <c:strCache>
                <c:ptCount val="1"/>
                <c:pt idx="0">
                  <c:v>Yes - as much as now</c:v>
                </c:pt>
              </c:strCache>
            </c:strRef>
          </c:tx>
          <c:invertIfNegative val="0"/>
          <c:cat>
            <c:strRef>
              <c:f>'FoIT Data ''11'!$K$62:$K$66</c:f>
              <c:strCache>
                <c:ptCount val="5"/>
                <c:pt idx="0">
                  <c:v>Hate it</c:v>
                </c:pt>
                <c:pt idx="1">
                  <c:v>Don't enjoy</c:v>
                </c:pt>
                <c:pt idx="2">
                  <c:v>Neutral</c:v>
                </c:pt>
                <c:pt idx="3">
                  <c:v>Enjoy</c:v>
                </c:pt>
                <c:pt idx="4">
                  <c:v>Love it</c:v>
                </c:pt>
              </c:strCache>
            </c:strRef>
          </c:cat>
          <c:val>
            <c:numRef>
              <c:f>'FoIT Data ''11'!$P$62:$P$66</c:f>
              <c:numCache>
                <c:formatCode>0%</c:formatCode>
                <c:ptCount val="5"/>
                <c:pt idx="0">
                  <c:v>0</c:v>
                </c:pt>
                <c:pt idx="1">
                  <c:v>0.2</c:v>
                </c:pt>
                <c:pt idx="2">
                  <c:v>0</c:v>
                </c:pt>
                <c:pt idx="3">
                  <c:v>0.6</c:v>
                </c:pt>
                <c:pt idx="4">
                  <c:v>0.2</c:v>
                </c:pt>
              </c:numCache>
            </c:numRef>
          </c:val>
        </c:ser>
        <c:ser>
          <c:idx val="1"/>
          <c:order val="1"/>
          <c:tx>
            <c:strRef>
              <c:f>'FoIT Data ''11'!$Q$61</c:f>
              <c:strCache>
                <c:ptCount val="1"/>
                <c:pt idx="0">
                  <c:v>Once or twice per test only</c:v>
                </c:pt>
              </c:strCache>
            </c:strRef>
          </c:tx>
          <c:invertIfNegative val="0"/>
          <c:cat>
            <c:strRef>
              <c:f>'FoIT Data ''11'!$K$62:$K$66</c:f>
              <c:strCache>
                <c:ptCount val="5"/>
                <c:pt idx="0">
                  <c:v>Hate it</c:v>
                </c:pt>
                <c:pt idx="1">
                  <c:v>Don't enjoy</c:v>
                </c:pt>
                <c:pt idx="2">
                  <c:v>Neutral</c:v>
                </c:pt>
                <c:pt idx="3">
                  <c:v>Enjoy</c:v>
                </c:pt>
                <c:pt idx="4">
                  <c:v>Love it</c:v>
                </c:pt>
              </c:strCache>
            </c:strRef>
          </c:cat>
          <c:val>
            <c:numRef>
              <c:f>'FoIT Data ''11'!$Q$62:$Q$66</c:f>
              <c:numCache>
                <c:formatCode>0%</c:formatCode>
                <c:ptCount val="5"/>
                <c:pt idx="0">
                  <c:v>0</c:v>
                </c:pt>
                <c:pt idx="1">
                  <c:v>0.1111111111111111</c:v>
                </c:pt>
                <c:pt idx="2">
                  <c:v>0.44444444444444442</c:v>
                </c:pt>
                <c:pt idx="3">
                  <c:v>0.22222222222222221</c:v>
                </c:pt>
                <c:pt idx="4">
                  <c:v>0.22222222222222221</c:v>
                </c:pt>
              </c:numCache>
            </c:numRef>
          </c:val>
        </c:ser>
        <c:ser>
          <c:idx val="2"/>
          <c:order val="2"/>
          <c:tx>
            <c:strRef>
              <c:f>'FoIT Data ''11'!$R$61</c:f>
              <c:strCache>
                <c:ptCount val="1"/>
                <c:pt idx="0">
                  <c:v>I would look at the tests but only for the feedback</c:v>
                </c:pt>
              </c:strCache>
            </c:strRef>
          </c:tx>
          <c:invertIfNegative val="0"/>
          <c:cat>
            <c:strRef>
              <c:f>'FoIT Data ''11'!$K$62:$K$66</c:f>
              <c:strCache>
                <c:ptCount val="5"/>
                <c:pt idx="0">
                  <c:v>Hate it</c:v>
                </c:pt>
                <c:pt idx="1">
                  <c:v>Don't enjoy</c:v>
                </c:pt>
                <c:pt idx="2">
                  <c:v>Neutral</c:v>
                </c:pt>
                <c:pt idx="3">
                  <c:v>Enjoy</c:v>
                </c:pt>
                <c:pt idx="4">
                  <c:v>Love it</c:v>
                </c:pt>
              </c:strCache>
            </c:strRef>
          </c:cat>
          <c:val>
            <c:numRef>
              <c:f>'FoIT Data ''11'!$R$62:$R$66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0.375</c:v>
                </c:pt>
                <c:pt idx="3">
                  <c:v>0.5</c:v>
                </c:pt>
                <c:pt idx="4">
                  <c:v>0.125</c:v>
                </c:pt>
              </c:numCache>
            </c:numRef>
          </c:val>
        </c:ser>
        <c:ser>
          <c:idx val="3"/>
          <c:order val="3"/>
          <c:tx>
            <c:strRef>
              <c:f>'FoIT Data ''11'!$S$61</c:f>
              <c:strCache>
                <c:ptCount val="1"/>
                <c:pt idx="0">
                  <c:v>No - not at all</c:v>
                </c:pt>
              </c:strCache>
            </c:strRef>
          </c:tx>
          <c:invertIfNegative val="0"/>
          <c:cat>
            <c:strRef>
              <c:f>'FoIT Data ''11'!$K$62:$K$66</c:f>
              <c:strCache>
                <c:ptCount val="5"/>
                <c:pt idx="0">
                  <c:v>Hate it</c:v>
                </c:pt>
                <c:pt idx="1">
                  <c:v>Don't enjoy</c:v>
                </c:pt>
                <c:pt idx="2">
                  <c:v>Neutral</c:v>
                </c:pt>
                <c:pt idx="3">
                  <c:v>Enjoy</c:v>
                </c:pt>
                <c:pt idx="4">
                  <c:v>Love it</c:v>
                </c:pt>
              </c:strCache>
            </c:strRef>
          </c:cat>
          <c:val>
            <c:numRef>
              <c:f>'FoIT Data ''11'!$S$62:$S$66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513472"/>
        <c:axId val="167515264"/>
      </c:barChart>
      <c:catAx>
        <c:axId val="16751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67515264"/>
        <c:crosses val="autoZero"/>
        <c:auto val="1"/>
        <c:lblAlgn val="ctr"/>
        <c:lblOffset val="100"/>
        <c:noMultiLvlLbl val="0"/>
      </c:catAx>
      <c:valAx>
        <c:axId val="16751526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67513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732249524948183"/>
          <c:y val="0.36668126749057045"/>
          <c:w val="0.34007672504905168"/>
          <c:h val="0.5327298326119839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 b="1" i="0" baseline="0"/>
              <a:t>How do you feel about CAA</a:t>
            </a:r>
            <a:r>
              <a:rPr lang="pl-PL" sz="1400" b="1" i="0" baseline="0"/>
              <a:t>? </a:t>
            </a:r>
            <a:endParaRPr lang="en-GB" sz="1400" b="1" i="0" baseline="0"/>
          </a:p>
          <a:p>
            <a:pPr>
              <a:defRPr/>
            </a:pPr>
            <a:r>
              <a:rPr lang="pl-PL" sz="1400" b="1" i="0" baseline="0"/>
              <a:t>(according to </a:t>
            </a:r>
            <a:r>
              <a:rPr lang="en-GB" sz="1400" b="1" i="0" baseline="0"/>
              <a:t>the usage of </a:t>
            </a:r>
            <a:r>
              <a:rPr lang="pl-PL" sz="1400" b="1" i="0" baseline="0"/>
              <a:t>CAA tests</a:t>
            </a:r>
            <a:r>
              <a:rPr lang="en-GB" sz="1400" b="1" i="0" baseline="0"/>
              <a:t> if they were not compulsory</a:t>
            </a:r>
            <a:r>
              <a:rPr lang="pl-PL" sz="1400" b="1" i="0" baseline="0"/>
              <a:t>)</a:t>
            </a:r>
            <a:endParaRPr lang="en-GB" sz="1400" b="1" i="0" baseline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'FoIT Data ''11'!$P$71</c:f>
              <c:strCache>
                <c:ptCount val="1"/>
                <c:pt idx="0">
                  <c:v>Yes - as much as now</c:v>
                </c:pt>
              </c:strCache>
            </c:strRef>
          </c:tx>
          <c:invertIfNegative val="0"/>
          <c:cat>
            <c:strRef>
              <c:f>'FoIT Data ''11'!$K$72:$K$76</c:f>
              <c:strCache>
                <c:ptCount val="5"/>
                <c:pt idx="0">
                  <c:v>Hate it</c:v>
                </c:pt>
                <c:pt idx="1">
                  <c:v>Don't enjoy</c:v>
                </c:pt>
                <c:pt idx="2">
                  <c:v>Neutral</c:v>
                </c:pt>
                <c:pt idx="3">
                  <c:v>Enjoy</c:v>
                </c:pt>
                <c:pt idx="4">
                  <c:v>Love it</c:v>
                </c:pt>
              </c:strCache>
            </c:strRef>
          </c:cat>
          <c:val>
            <c:numRef>
              <c:f>'FoIT Data ''11'!$P$72:$P$76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</c:v>
                </c:pt>
                <c:pt idx="4">
                  <c:v>0.4</c:v>
                </c:pt>
              </c:numCache>
            </c:numRef>
          </c:val>
        </c:ser>
        <c:ser>
          <c:idx val="1"/>
          <c:order val="1"/>
          <c:tx>
            <c:strRef>
              <c:f>'FoIT Data ''11'!$Q$71</c:f>
              <c:strCache>
                <c:ptCount val="1"/>
                <c:pt idx="0">
                  <c:v>Once or twice per test only</c:v>
                </c:pt>
              </c:strCache>
            </c:strRef>
          </c:tx>
          <c:invertIfNegative val="0"/>
          <c:cat>
            <c:strRef>
              <c:f>'FoIT Data ''11'!$K$72:$K$76</c:f>
              <c:strCache>
                <c:ptCount val="5"/>
                <c:pt idx="0">
                  <c:v>Hate it</c:v>
                </c:pt>
                <c:pt idx="1">
                  <c:v>Don't enjoy</c:v>
                </c:pt>
                <c:pt idx="2">
                  <c:v>Neutral</c:v>
                </c:pt>
                <c:pt idx="3">
                  <c:v>Enjoy</c:v>
                </c:pt>
                <c:pt idx="4">
                  <c:v>Love it</c:v>
                </c:pt>
              </c:strCache>
            </c:strRef>
          </c:cat>
          <c:val>
            <c:numRef>
              <c:f>'FoIT Data ''11'!$Q$72:$Q$76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0.55555555555555558</c:v>
                </c:pt>
                <c:pt idx="3">
                  <c:v>0.44444444444444442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'FoIT Data ''11'!$R$71</c:f>
              <c:strCache>
                <c:ptCount val="1"/>
                <c:pt idx="0">
                  <c:v>I would look at the tests but only for the feedback</c:v>
                </c:pt>
              </c:strCache>
            </c:strRef>
          </c:tx>
          <c:invertIfNegative val="0"/>
          <c:cat>
            <c:strRef>
              <c:f>'FoIT Data ''11'!$K$72:$K$76</c:f>
              <c:strCache>
                <c:ptCount val="5"/>
                <c:pt idx="0">
                  <c:v>Hate it</c:v>
                </c:pt>
                <c:pt idx="1">
                  <c:v>Don't enjoy</c:v>
                </c:pt>
                <c:pt idx="2">
                  <c:v>Neutral</c:v>
                </c:pt>
                <c:pt idx="3">
                  <c:v>Enjoy</c:v>
                </c:pt>
                <c:pt idx="4">
                  <c:v>Love it</c:v>
                </c:pt>
              </c:strCache>
            </c:strRef>
          </c:cat>
          <c:val>
            <c:numRef>
              <c:f>'FoIT Data ''11'!$R$72:$R$76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0.75</c:v>
                </c:pt>
                <c:pt idx="3">
                  <c:v>0.25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'FoIT Data ''11'!$S$71</c:f>
              <c:strCache>
                <c:ptCount val="1"/>
                <c:pt idx="0">
                  <c:v>No - not at all</c:v>
                </c:pt>
              </c:strCache>
            </c:strRef>
          </c:tx>
          <c:invertIfNegative val="0"/>
          <c:cat>
            <c:strRef>
              <c:f>'FoIT Data ''11'!$K$72:$K$76</c:f>
              <c:strCache>
                <c:ptCount val="5"/>
                <c:pt idx="0">
                  <c:v>Hate it</c:v>
                </c:pt>
                <c:pt idx="1">
                  <c:v>Don't enjoy</c:v>
                </c:pt>
                <c:pt idx="2">
                  <c:v>Neutral</c:v>
                </c:pt>
                <c:pt idx="3">
                  <c:v>Enjoy</c:v>
                </c:pt>
                <c:pt idx="4">
                  <c:v>Love it</c:v>
                </c:pt>
              </c:strCache>
            </c:strRef>
          </c:cat>
          <c:val>
            <c:numRef>
              <c:f>'FoIT Data ''11'!$S$72:$S$76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0.16666666666666666</c:v>
                </c:pt>
                <c:pt idx="4">
                  <c:v>0.33333333333333331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550336"/>
        <c:axId val="167572608"/>
      </c:barChart>
      <c:catAx>
        <c:axId val="16755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67572608"/>
        <c:crosses val="autoZero"/>
        <c:auto val="1"/>
        <c:lblAlgn val="ctr"/>
        <c:lblOffset val="100"/>
        <c:noMultiLvlLbl val="0"/>
      </c:catAx>
      <c:valAx>
        <c:axId val="16757260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67550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732249524948183"/>
          <c:y val="0.36668126749057045"/>
          <c:w val="0.34007672504905168"/>
          <c:h val="0.5327298326119839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 b="1" i="0" baseline="0"/>
              <a:t>How do you feel about the use of CAA in the maths module?</a:t>
            </a:r>
            <a:endParaRPr lang="en-US" sz="1600" b="1" i="0" baseline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'EC Data ''10'!$H$183</c:f>
              <c:strCache>
                <c:ptCount val="1"/>
                <c:pt idx="0">
                  <c:v>18 years</c:v>
                </c:pt>
              </c:strCache>
            </c:strRef>
          </c:tx>
          <c:invertIfNegative val="0"/>
          <c:cat>
            <c:strRef>
              <c:f>'EC Data ''10'!$B$184:$B$188</c:f>
              <c:strCache>
                <c:ptCount val="5"/>
                <c:pt idx="0">
                  <c:v>Hate it</c:v>
                </c:pt>
                <c:pt idx="1">
                  <c:v>Don't enjoy</c:v>
                </c:pt>
                <c:pt idx="2">
                  <c:v>Neutral</c:v>
                </c:pt>
                <c:pt idx="3">
                  <c:v>Enjoy</c:v>
                </c:pt>
                <c:pt idx="4">
                  <c:v>Love it</c:v>
                </c:pt>
              </c:strCache>
            </c:strRef>
          </c:cat>
          <c:val>
            <c:numRef>
              <c:f>'EC Data ''10'!$H$184:$H$188</c:f>
              <c:numCache>
                <c:formatCode>0%</c:formatCode>
                <c:ptCount val="5"/>
                <c:pt idx="0">
                  <c:v>0</c:v>
                </c:pt>
                <c:pt idx="1">
                  <c:v>4.4776119402985072E-2</c:v>
                </c:pt>
                <c:pt idx="2">
                  <c:v>0.67164179104477617</c:v>
                </c:pt>
                <c:pt idx="3">
                  <c:v>0.22388059701492538</c:v>
                </c:pt>
                <c:pt idx="4">
                  <c:v>5.9701492537313432E-2</c:v>
                </c:pt>
              </c:numCache>
            </c:numRef>
          </c:val>
        </c:ser>
        <c:ser>
          <c:idx val="1"/>
          <c:order val="1"/>
          <c:tx>
            <c:strRef>
              <c:f>'EC Data ''10'!$I$183</c:f>
              <c:strCache>
                <c:ptCount val="1"/>
                <c:pt idx="0">
                  <c:v>19 years</c:v>
                </c:pt>
              </c:strCache>
            </c:strRef>
          </c:tx>
          <c:invertIfNegative val="0"/>
          <c:cat>
            <c:strRef>
              <c:f>'EC Data ''10'!$B$184:$B$188</c:f>
              <c:strCache>
                <c:ptCount val="5"/>
                <c:pt idx="0">
                  <c:v>Hate it</c:v>
                </c:pt>
                <c:pt idx="1">
                  <c:v>Don't enjoy</c:v>
                </c:pt>
                <c:pt idx="2">
                  <c:v>Neutral</c:v>
                </c:pt>
                <c:pt idx="3">
                  <c:v>Enjoy</c:v>
                </c:pt>
                <c:pt idx="4">
                  <c:v>Love it</c:v>
                </c:pt>
              </c:strCache>
            </c:strRef>
          </c:cat>
          <c:val>
            <c:numRef>
              <c:f>'EC Data ''10'!$I$184:$I$188</c:f>
              <c:numCache>
                <c:formatCode>0%</c:formatCode>
                <c:ptCount val="5"/>
                <c:pt idx="0">
                  <c:v>0</c:v>
                </c:pt>
                <c:pt idx="1">
                  <c:v>3.7735849056603772E-2</c:v>
                </c:pt>
                <c:pt idx="2">
                  <c:v>0.47169811320754718</c:v>
                </c:pt>
                <c:pt idx="3">
                  <c:v>0.33962264150943394</c:v>
                </c:pt>
                <c:pt idx="4">
                  <c:v>0.15094339622641509</c:v>
                </c:pt>
              </c:numCache>
            </c:numRef>
          </c:val>
        </c:ser>
        <c:ser>
          <c:idx val="2"/>
          <c:order val="2"/>
          <c:tx>
            <c:strRef>
              <c:f>'EC Data ''10'!$J$183</c:f>
              <c:strCache>
                <c:ptCount val="1"/>
                <c:pt idx="0">
                  <c:v>20 years</c:v>
                </c:pt>
              </c:strCache>
            </c:strRef>
          </c:tx>
          <c:invertIfNegative val="0"/>
          <c:cat>
            <c:strRef>
              <c:f>'EC Data ''10'!$B$184:$B$188</c:f>
              <c:strCache>
                <c:ptCount val="5"/>
                <c:pt idx="0">
                  <c:v>Hate it</c:v>
                </c:pt>
                <c:pt idx="1">
                  <c:v>Don't enjoy</c:v>
                </c:pt>
                <c:pt idx="2">
                  <c:v>Neutral</c:v>
                </c:pt>
                <c:pt idx="3">
                  <c:v>Enjoy</c:v>
                </c:pt>
                <c:pt idx="4">
                  <c:v>Love it</c:v>
                </c:pt>
              </c:strCache>
            </c:strRef>
          </c:cat>
          <c:val>
            <c:numRef>
              <c:f>'EC Data ''10'!$J$184:$J$188</c:f>
              <c:numCache>
                <c:formatCode>0%</c:formatCode>
                <c:ptCount val="5"/>
                <c:pt idx="0">
                  <c:v>0</c:v>
                </c:pt>
                <c:pt idx="1">
                  <c:v>0.05</c:v>
                </c:pt>
                <c:pt idx="2">
                  <c:v>0.55000000000000004</c:v>
                </c:pt>
                <c:pt idx="3">
                  <c:v>0.25</c:v>
                </c:pt>
                <c:pt idx="4">
                  <c:v>0.15</c:v>
                </c:pt>
              </c:numCache>
            </c:numRef>
          </c:val>
        </c:ser>
        <c:ser>
          <c:idx val="3"/>
          <c:order val="3"/>
          <c:tx>
            <c:strRef>
              <c:f>'EC Data ''10'!$K$183</c:f>
              <c:strCache>
                <c:ptCount val="1"/>
                <c:pt idx="0">
                  <c:v>21 years</c:v>
                </c:pt>
              </c:strCache>
            </c:strRef>
          </c:tx>
          <c:invertIfNegative val="0"/>
          <c:cat>
            <c:strRef>
              <c:f>'EC Data ''10'!$B$184:$B$188</c:f>
              <c:strCache>
                <c:ptCount val="5"/>
                <c:pt idx="0">
                  <c:v>Hate it</c:v>
                </c:pt>
                <c:pt idx="1">
                  <c:v>Don't enjoy</c:v>
                </c:pt>
                <c:pt idx="2">
                  <c:v>Neutral</c:v>
                </c:pt>
                <c:pt idx="3">
                  <c:v>Enjoy</c:v>
                </c:pt>
                <c:pt idx="4">
                  <c:v>Love it</c:v>
                </c:pt>
              </c:strCache>
            </c:strRef>
          </c:cat>
          <c:val>
            <c:numRef>
              <c:f>'EC Data ''10'!$K$184:$K$188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0.5</c:v>
                </c:pt>
                <c:pt idx="4">
                  <c:v>0.25</c:v>
                </c:pt>
              </c:numCache>
            </c:numRef>
          </c:val>
        </c:ser>
        <c:ser>
          <c:idx val="4"/>
          <c:order val="4"/>
          <c:tx>
            <c:strRef>
              <c:f>'EC Data ''10'!$L$183</c:f>
              <c:strCache>
                <c:ptCount val="1"/>
                <c:pt idx="0">
                  <c:v>22 years</c:v>
                </c:pt>
              </c:strCache>
            </c:strRef>
          </c:tx>
          <c:invertIfNegative val="0"/>
          <c:cat>
            <c:strRef>
              <c:f>'EC Data ''10'!$B$184:$B$188</c:f>
              <c:strCache>
                <c:ptCount val="5"/>
                <c:pt idx="0">
                  <c:v>Hate it</c:v>
                </c:pt>
                <c:pt idx="1">
                  <c:v>Don't enjoy</c:v>
                </c:pt>
                <c:pt idx="2">
                  <c:v>Neutral</c:v>
                </c:pt>
                <c:pt idx="3">
                  <c:v>Enjoy</c:v>
                </c:pt>
                <c:pt idx="4">
                  <c:v>Love it</c:v>
                </c:pt>
              </c:strCache>
            </c:strRef>
          </c:cat>
          <c:val>
            <c:numRef>
              <c:f>'EC Data ''10'!$L$184:$L$188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093312"/>
        <c:axId val="162103296"/>
      </c:barChart>
      <c:catAx>
        <c:axId val="16209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62103296"/>
        <c:crosses val="autoZero"/>
        <c:auto val="1"/>
        <c:lblAlgn val="ctr"/>
        <c:lblOffset val="100"/>
        <c:noMultiLvlLbl val="0"/>
      </c:catAx>
      <c:valAx>
        <c:axId val="16210329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62093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How do you treat CAA tests?</a:t>
            </a:r>
          </a:p>
        </c:rich>
      </c:tx>
      <c:layout>
        <c:manualLayout>
          <c:xMode val="edge"/>
          <c:yMode val="edge"/>
          <c:x val="0.26134711286089241"/>
          <c:y val="1.85185185185185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'Single Q''s'!$J$14:$J$15</c:f>
              <c:strCache>
                <c:ptCount val="2"/>
                <c:pt idx="0">
                  <c:v>assessment only</c:v>
                </c:pt>
                <c:pt idx="1">
                  <c:v>assessment and learning material</c:v>
                </c:pt>
              </c:strCache>
            </c:strRef>
          </c:cat>
          <c:val>
            <c:numRef>
              <c:f>'FoIT Data ''11'!$B$41:$B$42</c:f>
              <c:numCache>
                <c:formatCode>0%</c:formatCode>
                <c:ptCount val="2"/>
                <c:pt idx="0">
                  <c:v>0.20689655172413793</c:v>
                </c:pt>
                <c:pt idx="1">
                  <c:v>0.7931034482758621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13728"/>
        <c:axId val="107515264"/>
      </c:barChart>
      <c:catAx>
        <c:axId val="1075137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7515264"/>
        <c:crosses val="autoZero"/>
        <c:auto val="1"/>
        <c:lblAlgn val="ctr"/>
        <c:lblOffset val="100"/>
        <c:noMultiLvlLbl val="0"/>
      </c:catAx>
      <c:valAx>
        <c:axId val="1075152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7513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Would you use tests as the learning source if they were not compulsory and the results not counted towards your final grade? Be honest!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'Single Q''s'!$J$28:$J$31</c:f>
              <c:strCache>
                <c:ptCount val="4"/>
                <c:pt idx="0">
                  <c:v>Yes – as much as now</c:v>
                </c:pt>
                <c:pt idx="1">
                  <c:v>Once or twice per test only</c:v>
                </c:pt>
                <c:pt idx="2">
                  <c:v>I would look at the tests but only for the feedback</c:v>
                </c:pt>
                <c:pt idx="3">
                  <c:v>No – not at all</c:v>
                </c:pt>
              </c:strCache>
            </c:strRef>
          </c:cat>
          <c:val>
            <c:numRef>
              <c:f>'FoIT Data ''11'!$C$41:$C$44</c:f>
              <c:numCache>
                <c:formatCode>0%</c:formatCode>
                <c:ptCount val="4"/>
                <c:pt idx="0">
                  <c:v>0.17857142857142858</c:v>
                </c:pt>
                <c:pt idx="1">
                  <c:v>0.32142857142857145</c:v>
                </c:pt>
                <c:pt idx="2">
                  <c:v>0.2857142857142857</c:v>
                </c:pt>
                <c:pt idx="3">
                  <c:v>0.21428571428571427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43936"/>
        <c:axId val="107549824"/>
      </c:barChart>
      <c:catAx>
        <c:axId val="1075439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7549824"/>
        <c:crosses val="autoZero"/>
        <c:auto val="1"/>
        <c:lblAlgn val="ctr"/>
        <c:lblOffset val="100"/>
        <c:noMultiLvlLbl val="0"/>
      </c:catAx>
      <c:valAx>
        <c:axId val="1075498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7543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en-GB" sz="1600"/>
              <a:t>Which statement best describes your attempts on tests?</a:t>
            </a:r>
          </a:p>
        </c:rich>
      </c:tx>
      <c:layout>
        <c:manualLayout>
          <c:xMode val="edge"/>
          <c:yMode val="edge"/>
          <c:x val="0.14438440008277023"/>
          <c:y val="3.306399427344309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'Single Q''s'!$J$45:$J$47</c:f>
              <c:strCache>
                <c:ptCount val="3"/>
                <c:pt idx="0">
                  <c:v>I do one attempt only.</c:v>
                </c:pt>
                <c:pt idx="1">
                  <c:v>I do the tests until I pass them (40% or above).</c:v>
                </c:pt>
                <c:pt idx="2">
                  <c:v>I try to get the best possible results (sometimes using 5 attempts).</c:v>
                </c:pt>
              </c:strCache>
            </c:strRef>
          </c:cat>
          <c:val>
            <c:numRef>
              <c:f>'FoIT Data ''11'!$D$41:$D$43</c:f>
              <c:numCache>
                <c:formatCode>0%</c:formatCode>
                <c:ptCount val="3"/>
                <c:pt idx="0">
                  <c:v>0</c:v>
                </c:pt>
                <c:pt idx="1">
                  <c:v>0.17857142857142858</c:v>
                </c:pt>
                <c:pt idx="2">
                  <c:v>0.8214285714285714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94880"/>
        <c:axId val="107596416"/>
      </c:barChart>
      <c:catAx>
        <c:axId val="1075948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7596416"/>
        <c:crosses val="autoZero"/>
        <c:auto val="1"/>
        <c:lblAlgn val="ctr"/>
        <c:lblOffset val="100"/>
        <c:noMultiLvlLbl val="0"/>
      </c:catAx>
      <c:valAx>
        <c:axId val="1075964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7594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 b="1" i="0" u="none" strike="noStrike" baseline="0"/>
              <a:t>Did you set up yourself a minimum result you want to achieve in each test?</a:t>
            </a:r>
            <a:endParaRPr lang="en-US" sz="1600"/>
          </a:p>
        </c:rich>
      </c:tx>
      <c:layout>
        <c:manualLayout>
          <c:xMode val="edge"/>
          <c:yMode val="edge"/>
          <c:x val="0.14706955380577441"/>
          <c:y val="1.85185185185185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'Single Q''s'!$J$62:$J$63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'FoIT Data ''11'!$E$41:$E$42</c:f>
              <c:numCache>
                <c:formatCode>0%</c:formatCode>
                <c:ptCount val="2"/>
                <c:pt idx="0">
                  <c:v>0.8214285714285714</c:v>
                </c:pt>
                <c:pt idx="1">
                  <c:v>0.17857142857142858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608704"/>
        <c:axId val="176755072"/>
      </c:barChart>
      <c:catAx>
        <c:axId val="1076087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76755072"/>
        <c:crosses val="autoZero"/>
        <c:auto val="1"/>
        <c:lblAlgn val="ctr"/>
        <c:lblOffset val="100"/>
        <c:noMultiLvlLbl val="0"/>
      </c:catAx>
      <c:valAx>
        <c:axId val="1767550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7608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 b="1" i="0" u="none" strike="noStrike" baseline="0"/>
              <a:t>Does anyone help you with your tests?</a:t>
            </a:r>
            <a:endParaRPr lang="en-US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'Single Q''s'!$J$75:$J$79</c:f>
              <c:strCache>
                <c:ptCount val="5"/>
                <c:pt idx="0">
                  <c:v>Never</c:v>
                </c:pt>
                <c:pt idx="1">
                  <c:v>Seldom</c:v>
                </c:pt>
                <c:pt idx="2">
                  <c:v>Sometimes</c:v>
                </c:pt>
                <c:pt idx="3">
                  <c:v>Often</c:v>
                </c:pt>
                <c:pt idx="4">
                  <c:v>Always</c:v>
                </c:pt>
              </c:strCache>
            </c:strRef>
          </c:cat>
          <c:val>
            <c:numRef>
              <c:f>'FoIT Data ''11'!$G$41:$G$45</c:f>
              <c:numCache>
                <c:formatCode>0%</c:formatCode>
                <c:ptCount val="5"/>
                <c:pt idx="0">
                  <c:v>6.8965517241379309E-2</c:v>
                </c:pt>
                <c:pt idx="1">
                  <c:v>0.31034482758620691</c:v>
                </c:pt>
                <c:pt idx="2">
                  <c:v>0.31034482758620691</c:v>
                </c:pt>
                <c:pt idx="3">
                  <c:v>0.2413793103448276</c:v>
                </c:pt>
                <c:pt idx="4">
                  <c:v>6.8965517241379309E-2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800128"/>
        <c:axId val="176801664"/>
      </c:barChart>
      <c:catAx>
        <c:axId val="1768001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76801664"/>
        <c:crosses val="autoZero"/>
        <c:auto val="1"/>
        <c:lblAlgn val="ctr"/>
        <c:lblOffset val="100"/>
        <c:noMultiLvlLbl val="0"/>
      </c:catAx>
      <c:valAx>
        <c:axId val="1768016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6800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 b="1" i="0" u="none" strike="noStrike" baseline="0"/>
              <a:t>Do you help other students with their tests?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'Single Q''s'!$J$91:$J$95</c:f>
              <c:strCache>
                <c:ptCount val="5"/>
                <c:pt idx="0">
                  <c:v>Never</c:v>
                </c:pt>
                <c:pt idx="1">
                  <c:v>Seldom</c:v>
                </c:pt>
                <c:pt idx="2">
                  <c:v>Sometimes</c:v>
                </c:pt>
                <c:pt idx="3">
                  <c:v>Often</c:v>
                </c:pt>
                <c:pt idx="4">
                  <c:v>Always</c:v>
                </c:pt>
              </c:strCache>
            </c:strRef>
          </c:cat>
          <c:val>
            <c:numRef>
              <c:f>'FoIT Data ''11'!$H$41:$H$45</c:f>
              <c:numCache>
                <c:formatCode>0%</c:formatCode>
                <c:ptCount val="5"/>
                <c:pt idx="0">
                  <c:v>3.4482758620689655E-2</c:v>
                </c:pt>
                <c:pt idx="1">
                  <c:v>0</c:v>
                </c:pt>
                <c:pt idx="2">
                  <c:v>0.58620689655172409</c:v>
                </c:pt>
                <c:pt idx="3">
                  <c:v>0.2413793103448276</c:v>
                </c:pt>
                <c:pt idx="4">
                  <c:v>0.13793103448275862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834432"/>
        <c:axId val="176835968"/>
      </c:barChart>
      <c:catAx>
        <c:axId val="176834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76835968"/>
        <c:crosses val="autoZero"/>
        <c:auto val="1"/>
        <c:lblAlgn val="ctr"/>
        <c:lblOffset val="100"/>
        <c:noMultiLvlLbl val="0"/>
      </c:catAx>
      <c:valAx>
        <c:axId val="1768359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6834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100" b="1" i="0" u="none" strike="noStrike" baseline="0"/>
              <a:t>Do you discuss the feedback screens with other students and/or the seminar leader in order to understand it better? </a:t>
            </a:r>
            <a:endParaRPr lang="en-US" sz="1100"/>
          </a:p>
        </c:rich>
      </c:tx>
      <c:layout>
        <c:manualLayout>
          <c:xMode val="edge"/>
          <c:yMode val="edge"/>
          <c:x val="0.15687489063867016"/>
          <c:y val="1.85185185185185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'Single Q''s'!$J$108:$J$111</c:f>
              <c:strCache>
                <c:ptCount val="4"/>
                <c:pt idx="0">
                  <c:v>Yes - with students</c:v>
                </c:pt>
                <c:pt idx="1">
                  <c:v>Yes - with seminar leader</c:v>
                </c:pt>
                <c:pt idx="2">
                  <c:v>Yes - with students and seminar leader</c:v>
                </c:pt>
                <c:pt idx="3">
                  <c:v>No</c:v>
                </c:pt>
              </c:strCache>
            </c:strRef>
          </c:cat>
          <c:val>
            <c:numRef>
              <c:f>'FoIT Data ''11'!$I$41:$I$44</c:f>
              <c:numCache>
                <c:formatCode>0%</c:formatCode>
                <c:ptCount val="4"/>
                <c:pt idx="0">
                  <c:v>0.58620689655172409</c:v>
                </c:pt>
                <c:pt idx="1">
                  <c:v>6.8965517241379309E-2</c:v>
                </c:pt>
                <c:pt idx="2">
                  <c:v>0.13793103448275862</c:v>
                </c:pt>
                <c:pt idx="3">
                  <c:v>0.20689655172413793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860544"/>
        <c:axId val="176862336"/>
      </c:barChart>
      <c:catAx>
        <c:axId val="1768605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76862336"/>
        <c:crosses val="autoZero"/>
        <c:auto val="1"/>
        <c:lblAlgn val="ctr"/>
        <c:lblOffset val="100"/>
        <c:noMultiLvlLbl val="0"/>
      </c:catAx>
      <c:valAx>
        <c:axId val="1768623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6860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 b="1" i="0" u="none" strike="noStrike" baseline="0"/>
              <a:t>Are you planning to use tests for your revision before the exam?</a:t>
            </a:r>
            <a:endParaRPr lang="en-US" sz="1600"/>
          </a:p>
        </c:rich>
      </c:tx>
      <c:layout>
        <c:manualLayout>
          <c:xMode val="edge"/>
          <c:yMode val="edge"/>
          <c:x val="0.21444444444444563"/>
          <c:y val="2.314814814814814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'Single Q''s'!$J$126:$J$127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'FoIT Data ''11'!$K$41:$K$42</c:f>
              <c:numCache>
                <c:formatCode>0%</c:formatCode>
                <c:ptCount val="2"/>
                <c:pt idx="0">
                  <c:v>0.72413793103448276</c:v>
                </c:pt>
                <c:pt idx="1">
                  <c:v>0.27586206896551724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81760"/>
        <c:axId val="182983296"/>
      </c:barChart>
      <c:catAx>
        <c:axId val="1829817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82983296"/>
        <c:crosses val="autoZero"/>
        <c:auto val="1"/>
        <c:lblAlgn val="ctr"/>
        <c:lblOffset val="100"/>
        <c:noMultiLvlLbl val="0"/>
      </c:catAx>
      <c:valAx>
        <c:axId val="1829832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82981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 b="1" i="0" u="none" strike="noStrike" baseline="0"/>
              <a:t>How do you feel about the use of CAA in the maths module?</a:t>
            </a:r>
            <a:endParaRPr lang="en-US" sz="1600"/>
          </a:p>
        </c:rich>
      </c:tx>
      <c:layout>
        <c:manualLayout>
          <c:xMode val="edge"/>
          <c:yMode val="edge"/>
          <c:x val="0.13836111111111121"/>
          <c:y val="2.777777777777796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'Single Q''s'!$J$139:$J$143</c:f>
              <c:strCache>
                <c:ptCount val="5"/>
                <c:pt idx="0">
                  <c:v>Hate it</c:v>
                </c:pt>
                <c:pt idx="1">
                  <c:v>Don't enjoy</c:v>
                </c:pt>
                <c:pt idx="2">
                  <c:v>Neutral</c:v>
                </c:pt>
                <c:pt idx="3">
                  <c:v>Enjoy</c:v>
                </c:pt>
                <c:pt idx="4">
                  <c:v>Love it</c:v>
                </c:pt>
              </c:strCache>
            </c:strRef>
          </c:cat>
          <c:val>
            <c:numRef>
              <c:f>'FoIT Data ''11'!$L$41:$L$45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0.51724137931034486</c:v>
                </c:pt>
                <c:pt idx="3">
                  <c:v>0.34482758620689657</c:v>
                </c:pt>
                <c:pt idx="4">
                  <c:v>0.13793103448275862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020160"/>
        <c:axId val="183021952"/>
      </c:barChart>
      <c:catAx>
        <c:axId val="1830201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83021952"/>
        <c:crosses val="autoZero"/>
        <c:auto val="1"/>
        <c:lblAlgn val="ctr"/>
        <c:lblOffset val="100"/>
        <c:noMultiLvlLbl val="0"/>
      </c:catAx>
      <c:valAx>
        <c:axId val="1830219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83020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1" i="0" u="none" strike="noStrike" baseline="0"/>
              <a:t>How do you feel about maths? </a:t>
            </a:r>
            <a:endParaRPr lang="en-US"/>
          </a:p>
        </c:rich>
      </c:tx>
      <c:layout>
        <c:manualLayout>
          <c:xMode val="edge"/>
          <c:yMode val="edge"/>
          <c:x val="0.19246452991452967"/>
          <c:y val="2.292812500000000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'Single Q''s'!$J$204:$J$208</c:f>
              <c:strCache>
                <c:ptCount val="5"/>
                <c:pt idx="0">
                  <c:v>Hate it</c:v>
                </c:pt>
                <c:pt idx="1">
                  <c:v>Don't enjoy</c:v>
                </c:pt>
                <c:pt idx="2">
                  <c:v>Neutral</c:v>
                </c:pt>
                <c:pt idx="3">
                  <c:v>Enjoy</c:v>
                </c:pt>
                <c:pt idx="4">
                  <c:v>Love it</c:v>
                </c:pt>
              </c:strCache>
            </c:strRef>
          </c:cat>
          <c:val>
            <c:numRef>
              <c:f>'FoIT Data ''11'!$Q$41:$Q$45</c:f>
              <c:numCache>
                <c:formatCode>0%</c:formatCode>
                <c:ptCount val="5"/>
                <c:pt idx="0">
                  <c:v>0</c:v>
                </c:pt>
                <c:pt idx="1">
                  <c:v>6.8965517241379309E-2</c:v>
                </c:pt>
                <c:pt idx="2">
                  <c:v>0.27586206896551724</c:v>
                </c:pt>
                <c:pt idx="3">
                  <c:v>0.51724137931034486</c:v>
                </c:pt>
                <c:pt idx="4">
                  <c:v>0.13793103448275862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112064"/>
        <c:axId val="183113600"/>
      </c:barChart>
      <c:catAx>
        <c:axId val="1831120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83113600"/>
        <c:crosses val="autoZero"/>
        <c:auto val="1"/>
        <c:lblAlgn val="ctr"/>
        <c:lblOffset val="100"/>
        <c:noMultiLvlLbl val="0"/>
      </c:catAx>
      <c:valAx>
        <c:axId val="1831136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83112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200" b="1" i="0" u="none" strike="noStrike" baseline="0"/>
              <a:t>Would you use tests as the learning source if they were not compulsory </a:t>
            </a:r>
            <a:r>
              <a:rPr lang="pl-PL" sz="1200" b="1" i="0" u="none" strike="noStrike" baseline="0"/>
              <a:t>? (according to how you treat CAA tests)</a:t>
            </a:r>
            <a:endParaRPr lang="en-GB" sz="1200"/>
          </a:p>
        </c:rich>
      </c:tx>
      <c:layout>
        <c:manualLayout>
          <c:xMode val="edge"/>
          <c:yMode val="edge"/>
          <c:x val="0.10750000000000012"/>
          <c:y val="2.777777777777790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'EC Data ''10'!$E$192</c:f>
              <c:strCache>
                <c:ptCount val="1"/>
                <c:pt idx="0">
                  <c:v>assessment only</c:v>
                </c:pt>
              </c:strCache>
            </c:strRef>
          </c:tx>
          <c:invertIfNegative val="0"/>
          <c:cat>
            <c:strRef>
              <c:f>'EC Data ''10'!$B$193:$B$196</c:f>
              <c:strCache>
                <c:ptCount val="4"/>
                <c:pt idx="0">
                  <c:v>Yes - as much as now</c:v>
                </c:pt>
                <c:pt idx="1">
                  <c:v>Once or twice per test only</c:v>
                </c:pt>
                <c:pt idx="2">
                  <c:v>I would look at the tests but only for the feedback</c:v>
                </c:pt>
                <c:pt idx="3">
                  <c:v>No - not at all</c:v>
                </c:pt>
              </c:strCache>
            </c:strRef>
          </c:cat>
          <c:val>
            <c:numRef>
              <c:f>'EC Data ''10'!$E$193:$E$196</c:f>
              <c:numCache>
                <c:formatCode>0%</c:formatCode>
                <c:ptCount val="4"/>
                <c:pt idx="0">
                  <c:v>0.19354838709677419</c:v>
                </c:pt>
                <c:pt idx="1">
                  <c:v>0.25806451612903225</c:v>
                </c:pt>
                <c:pt idx="2">
                  <c:v>0.38709677419354838</c:v>
                </c:pt>
                <c:pt idx="3">
                  <c:v>0.16129032258064516</c:v>
                </c:pt>
              </c:numCache>
            </c:numRef>
          </c:val>
        </c:ser>
        <c:ser>
          <c:idx val="1"/>
          <c:order val="1"/>
          <c:tx>
            <c:strRef>
              <c:f>'EC Data ''10'!$F$192</c:f>
              <c:strCache>
                <c:ptCount val="1"/>
                <c:pt idx="0">
                  <c:v>assessment and learning material</c:v>
                </c:pt>
              </c:strCache>
            </c:strRef>
          </c:tx>
          <c:invertIfNegative val="0"/>
          <c:cat>
            <c:strRef>
              <c:f>'EC Data ''10'!$B$193:$B$196</c:f>
              <c:strCache>
                <c:ptCount val="4"/>
                <c:pt idx="0">
                  <c:v>Yes - as much as now</c:v>
                </c:pt>
                <c:pt idx="1">
                  <c:v>Once or twice per test only</c:v>
                </c:pt>
                <c:pt idx="2">
                  <c:v>I would look at the tests but only for the feedback</c:v>
                </c:pt>
                <c:pt idx="3">
                  <c:v>No - not at all</c:v>
                </c:pt>
              </c:strCache>
            </c:strRef>
          </c:cat>
          <c:val>
            <c:numRef>
              <c:f>'EC Data ''10'!$F$193:$F$196</c:f>
              <c:numCache>
                <c:formatCode>0%</c:formatCode>
                <c:ptCount val="4"/>
                <c:pt idx="0">
                  <c:v>0.30701754385964913</c:v>
                </c:pt>
                <c:pt idx="1">
                  <c:v>0.37719298245614036</c:v>
                </c:pt>
                <c:pt idx="2">
                  <c:v>0.21929824561403508</c:v>
                </c:pt>
                <c:pt idx="3">
                  <c:v>9.6491228070175433E-2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206464"/>
        <c:axId val="162208000"/>
      </c:barChart>
      <c:catAx>
        <c:axId val="1622064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62208000"/>
        <c:crosses val="autoZero"/>
        <c:auto val="1"/>
        <c:lblAlgn val="ctr"/>
        <c:lblOffset val="100"/>
        <c:noMultiLvlLbl val="0"/>
      </c:catAx>
      <c:valAx>
        <c:axId val="16220800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622064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Compared to your other modules, maths is:</a:t>
            </a:r>
          </a:p>
        </c:rich>
      </c:tx>
      <c:layout>
        <c:manualLayout>
          <c:xMode val="edge"/>
          <c:yMode val="edge"/>
          <c:x val="0.15159711286089331"/>
          <c:y val="3.240740740740755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'Single Q''s'!$J$220:$J$224</c:f>
              <c:strCache>
                <c:ptCount val="5"/>
                <c:pt idx="0">
                  <c:v>Very much easier</c:v>
                </c:pt>
                <c:pt idx="1">
                  <c:v>Easier</c:v>
                </c:pt>
                <c:pt idx="2">
                  <c:v>About the same</c:v>
                </c:pt>
                <c:pt idx="3">
                  <c:v>Harder</c:v>
                </c:pt>
                <c:pt idx="4">
                  <c:v>Very much harder</c:v>
                </c:pt>
              </c:strCache>
            </c:strRef>
          </c:cat>
          <c:val>
            <c:numRef>
              <c:f>'FoIT Data ''11'!$R$41:$R$45</c:f>
              <c:numCache>
                <c:formatCode>0%</c:formatCode>
                <c:ptCount val="5"/>
                <c:pt idx="0">
                  <c:v>0</c:v>
                </c:pt>
                <c:pt idx="1">
                  <c:v>0.17241379310344829</c:v>
                </c:pt>
                <c:pt idx="2">
                  <c:v>0.31034482758620691</c:v>
                </c:pt>
                <c:pt idx="3">
                  <c:v>0.41379310344827586</c:v>
                </c:pt>
                <c:pt idx="4">
                  <c:v>0.10344827586206896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158656"/>
        <c:axId val="183160192"/>
      </c:barChart>
      <c:catAx>
        <c:axId val="1831586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83160192"/>
        <c:crosses val="autoZero"/>
        <c:auto val="1"/>
        <c:lblAlgn val="ctr"/>
        <c:lblOffset val="100"/>
        <c:noMultiLvlLbl val="0"/>
      </c:catAx>
      <c:valAx>
        <c:axId val="1831601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83158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 b="1" i="0" u="none" strike="noStrike" baseline="0"/>
              <a:t>Gender:</a:t>
            </a:r>
            <a:endParaRPr lang="en-US" sz="1600"/>
          </a:p>
        </c:rich>
      </c:tx>
      <c:layout>
        <c:manualLayout>
          <c:xMode val="edge"/>
          <c:yMode val="edge"/>
          <c:x val="0.4721431623931624"/>
          <c:y val="4.100694444444451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'Single Q''s'!$J$159:$J$160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'FoIT Data ''11'!$M$41:$M$42</c:f>
              <c:numCache>
                <c:formatCode>0%</c:formatCode>
                <c:ptCount val="2"/>
                <c:pt idx="0">
                  <c:v>0.68965517241379315</c:v>
                </c:pt>
                <c:pt idx="1">
                  <c:v>0.31034482758620691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237440"/>
        <c:axId val="184239232"/>
      </c:barChart>
      <c:catAx>
        <c:axId val="1842374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84239232"/>
        <c:crosses val="autoZero"/>
        <c:auto val="1"/>
        <c:lblAlgn val="ctr"/>
        <c:lblOffset val="100"/>
        <c:noMultiLvlLbl val="0"/>
      </c:catAx>
      <c:valAx>
        <c:axId val="1842392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84237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 b="1" i="0" u="none" strike="noStrike" baseline="0"/>
              <a:t>Age:</a:t>
            </a:r>
            <a:endParaRPr lang="en-US" sz="1600"/>
          </a:p>
        </c:rich>
      </c:tx>
      <c:layout>
        <c:manualLayout>
          <c:xMode val="edge"/>
          <c:yMode val="edge"/>
          <c:x val="0.48299786324786509"/>
          <c:y val="3.218750000000000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'Single Q''s'!$J$172:$J$176</c:f>
              <c:strCache>
                <c:ptCount val="5"/>
                <c:pt idx="0">
                  <c:v>18 years</c:v>
                </c:pt>
                <c:pt idx="1">
                  <c:v>19 years</c:v>
                </c:pt>
                <c:pt idx="2">
                  <c:v>20 years</c:v>
                </c:pt>
                <c:pt idx="3">
                  <c:v>21 years</c:v>
                </c:pt>
                <c:pt idx="4">
                  <c:v>22 years</c:v>
                </c:pt>
              </c:strCache>
            </c:strRef>
          </c:cat>
          <c:val>
            <c:numRef>
              <c:f>'EC Data ''10'!$O$162:$O$166</c:f>
              <c:numCache>
                <c:formatCode>0%</c:formatCode>
                <c:ptCount val="5"/>
                <c:pt idx="0">
                  <c:v>0.46206896551724136</c:v>
                </c:pt>
                <c:pt idx="1">
                  <c:v>0.36551724137931035</c:v>
                </c:pt>
                <c:pt idx="2">
                  <c:v>0.13793103448275862</c:v>
                </c:pt>
                <c:pt idx="3">
                  <c:v>2.7586206896551724E-2</c:v>
                </c:pt>
                <c:pt idx="4">
                  <c:v>6.8965517241379309E-3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263808"/>
        <c:axId val="184265344"/>
      </c:barChart>
      <c:catAx>
        <c:axId val="1842638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84265344"/>
        <c:crosses val="autoZero"/>
        <c:auto val="1"/>
        <c:lblAlgn val="ctr"/>
        <c:lblOffset val="100"/>
        <c:noMultiLvlLbl val="0"/>
      </c:catAx>
      <c:valAx>
        <c:axId val="1842653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84263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 b="1" i="0" u="none" strike="noStrike" baseline="0"/>
              <a:t>Maths qualification:</a:t>
            </a:r>
            <a:endParaRPr lang="en-US" sz="1600"/>
          </a:p>
        </c:rich>
      </c:tx>
      <c:layout>
        <c:manualLayout>
          <c:xMode val="edge"/>
          <c:yMode val="edge"/>
          <c:x val="0.33103205128205254"/>
          <c:y val="3.218750000000000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'Single Q''s'!$J$184:$J$192</c:f>
              <c:strCache>
                <c:ptCount val="9"/>
                <c:pt idx="0">
                  <c:v>A level Grade A*</c:v>
                </c:pt>
                <c:pt idx="1">
                  <c:v>A level Grade A</c:v>
                </c:pt>
                <c:pt idx="2">
                  <c:v>A level Grade B</c:v>
                </c:pt>
                <c:pt idx="3">
                  <c:v>A level Grade C</c:v>
                </c:pt>
                <c:pt idx="4">
                  <c:v>A level Grade D</c:v>
                </c:pt>
                <c:pt idx="5">
                  <c:v>AS level Grade A</c:v>
                </c:pt>
                <c:pt idx="6">
                  <c:v>AS level Grade B</c:v>
                </c:pt>
                <c:pt idx="7">
                  <c:v>AS level Grade C</c:v>
                </c:pt>
                <c:pt idx="8">
                  <c:v>GCSE Grade B</c:v>
                </c:pt>
              </c:strCache>
            </c:strRef>
          </c:cat>
          <c:val>
            <c:numRef>
              <c:f>'EC Data ''10'!$P$162:$P$170</c:f>
              <c:numCache>
                <c:formatCode>0%</c:formatCode>
                <c:ptCount val="9"/>
                <c:pt idx="0">
                  <c:v>2.5423728813559324E-2</c:v>
                </c:pt>
                <c:pt idx="1">
                  <c:v>0.11864406779661017</c:v>
                </c:pt>
                <c:pt idx="2">
                  <c:v>0.5</c:v>
                </c:pt>
                <c:pt idx="3">
                  <c:v>0.21186440677966101</c:v>
                </c:pt>
                <c:pt idx="4">
                  <c:v>4.2372881355932202E-2</c:v>
                </c:pt>
                <c:pt idx="5">
                  <c:v>2.5423728813559324E-2</c:v>
                </c:pt>
                <c:pt idx="6">
                  <c:v>4.2372881355932202E-2</c:v>
                </c:pt>
                <c:pt idx="7">
                  <c:v>2.5423728813559324E-2</c:v>
                </c:pt>
                <c:pt idx="8">
                  <c:v>8.4745762711864406E-3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433280"/>
        <c:axId val="184435072"/>
      </c:barChart>
      <c:catAx>
        <c:axId val="1844332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84435072"/>
        <c:crosses val="autoZero"/>
        <c:auto val="1"/>
        <c:lblAlgn val="ctr"/>
        <c:lblOffset val="100"/>
        <c:noMultiLvlLbl val="0"/>
      </c:catAx>
      <c:valAx>
        <c:axId val="1844350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84433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How do you treat CAA tests?</a:t>
            </a:r>
          </a:p>
        </c:rich>
      </c:tx>
      <c:layout>
        <c:manualLayout>
          <c:xMode val="edge"/>
          <c:yMode val="edge"/>
          <c:x val="0.26134711286089241"/>
          <c:y val="1.85185185185185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#REF!</c:f>
            </c:strRef>
          </c:cat>
          <c:val>
            <c:numRef>
              <c:f>'EC Data ''10'!$B$162:$B$163</c:f>
              <c:numCache>
                <c:formatCode>0%</c:formatCode>
                <c:ptCount val="2"/>
                <c:pt idx="0">
                  <c:v>0.21088435374149661</c:v>
                </c:pt>
                <c:pt idx="1">
                  <c:v>0.78911564625850339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467840"/>
        <c:axId val="184469376"/>
      </c:barChart>
      <c:catAx>
        <c:axId val="1844678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84469376"/>
        <c:crosses val="autoZero"/>
        <c:auto val="1"/>
        <c:lblAlgn val="ctr"/>
        <c:lblOffset val="100"/>
        <c:noMultiLvlLbl val="0"/>
      </c:catAx>
      <c:valAx>
        <c:axId val="1844693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84467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Would you use tests as the learning source if they were not compulsory and the results not counted towards your final grade? Be honest!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#REF!</c:f>
            </c:strRef>
          </c:cat>
          <c:val>
            <c:numRef>
              <c:f>'EC Data ''10'!$C$162:$C$165</c:f>
              <c:numCache>
                <c:formatCode>0%</c:formatCode>
                <c:ptCount val="4"/>
                <c:pt idx="0">
                  <c:v>0.28275862068965518</c:v>
                </c:pt>
                <c:pt idx="1">
                  <c:v>0.1103448275862069</c:v>
                </c:pt>
                <c:pt idx="2">
                  <c:v>0.35172413793103446</c:v>
                </c:pt>
                <c:pt idx="3">
                  <c:v>0.25517241379310346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659776"/>
        <c:axId val="209661312"/>
      </c:barChart>
      <c:catAx>
        <c:axId val="209659776"/>
        <c:scaling>
          <c:orientation val="minMax"/>
        </c:scaling>
        <c:delete val="0"/>
        <c:axPos val="b"/>
        <c:majorTickMark val="none"/>
        <c:minorTickMark val="none"/>
        <c:tickLblPos val="nextTo"/>
        <c:crossAx val="209661312"/>
        <c:crosses val="autoZero"/>
        <c:auto val="1"/>
        <c:lblAlgn val="ctr"/>
        <c:lblOffset val="100"/>
        <c:noMultiLvlLbl val="0"/>
      </c:catAx>
      <c:valAx>
        <c:axId val="2096613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09659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en-GB" sz="1600"/>
              <a:t>Which statement best describes your attempts on tests?</a:t>
            </a:r>
          </a:p>
        </c:rich>
      </c:tx>
      <c:layout>
        <c:manualLayout>
          <c:xMode val="edge"/>
          <c:yMode val="edge"/>
          <c:x val="0.14438440008277023"/>
          <c:y val="3.306399427344309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#REF!</c:f>
            </c:strRef>
          </c:cat>
          <c:val>
            <c:numRef>
              <c:f>'EC Data ''10'!$D$162:$D$164</c:f>
              <c:numCache>
                <c:formatCode>0%</c:formatCode>
                <c:ptCount val="3"/>
                <c:pt idx="0">
                  <c:v>1.3605442176870748E-2</c:v>
                </c:pt>
                <c:pt idx="1">
                  <c:v>4.7619047619047616E-2</c:v>
                </c:pt>
                <c:pt idx="2">
                  <c:v>0.93877551020408168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706368"/>
        <c:axId val="209708160"/>
      </c:barChart>
      <c:catAx>
        <c:axId val="209706368"/>
        <c:scaling>
          <c:orientation val="minMax"/>
        </c:scaling>
        <c:delete val="0"/>
        <c:axPos val="b"/>
        <c:majorTickMark val="none"/>
        <c:minorTickMark val="none"/>
        <c:tickLblPos val="nextTo"/>
        <c:crossAx val="209708160"/>
        <c:crosses val="autoZero"/>
        <c:auto val="1"/>
        <c:lblAlgn val="ctr"/>
        <c:lblOffset val="100"/>
        <c:noMultiLvlLbl val="0"/>
      </c:catAx>
      <c:valAx>
        <c:axId val="2097081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09706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 b="1" i="0" u="none" strike="noStrike" baseline="0"/>
              <a:t>Did you set up yourself a minimum result you want to achieve in each test?</a:t>
            </a:r>
            <a:endParaRPr lang="en-US" sz="1600"/>
          </a:p>
        </c:rich>
      </c:tx>
      <c:layout>
        <c:manualLayout>
          <c:xMode val="edge"/>
          <c:yMode val="edge"/>
          <c:x val="0.14706955380577441"/>
          <c:y val="1.85185185185185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#REF!</c:f>
            </c:strRef>
          </c:cat>
          <c:val>
            <c:numRef>
              <c:f>'EC Data ''10'!$E$162:$E$163</c:f>
              <c:numCache>
                <c:formatCode>0%</c:formatCode>
                <c:ptCount val="2"/>
                <c:pt idx="0">
                  <c:v>0.80821917808219179</c:v>
                </c:pt>
                <c:pt idx="1">
                  <c:v>0.19178082191780821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724544"/>
        <c:axId val="209726080"/>
      </c:barChart>
      <c:catAx>
        <c:axId val="209724544"/>
        <c:scaling>
          <c:orientation val="minMax"/>
        </c:scaling>
        <c:delete val="0"/>
        <c:axPos val="b"/>
        <c:majorTickMark val="none"/>
        <c:minorTickMark val="none"/>
        <c:tickLblPos val="nextTo"/>
        <c:crossAx val="209726080"/>
        <c:crosses val="autoZero"/>
        <c:auto val="1"/>
        <c:lblAlgn val="ctr"/>
        <c:lblOffset val="100"/>
        <c:noMultiLvlLbl val="0"/>
      </c:catAx>
      <c:valAx>
        <c:axId val="2097260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09724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 b="1" i="0" u="none" strike="noStrike" baseline="0"/>
              <a:t>Does anyone help you with your tests?</a:t>
            </a:r>
            <a:endParaRPr lang="en-US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#REF!</c:f>
            </c:strRef>
          </c:cat>
          <c:val>
            <c:numRef>
              <c:f>'EC Data ''10'!$G$162:$G$166</c:f>
              <c:numCache>
                <c:formatCode>0%</c:formatCode>
                <c:ptCount val="5"/>
                <c:pt idx="0">
                  <c:v>0.20547945205479451</c:v>
                </c:pt>
                <c:pt idx="1">
                  <c:v>0.25342465753424659</c:v>
                </c:pt>
                <c:pt idx="2">
                  <c:v>0.4178082191780822</c:v>
                </c:pt>
                <c:pt idx="3">
                  <c:v>0.10273972602739725</c:v>
                </c:pt>
                <c:pt idx="4">
                  <c:v>2.0547945205479451E-2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779328"/>
        <c:axId val="210108800"/>
      </c:barChart>
      <c:catAx>
        <c:axId val="209779328"/>
        <c:scaling>
          <c:orientation val="minMax"/>
        </c:scaling>
        <c:delete val="0"/>
        <c:axPos val="b"/>
        <c:majorTickMark val="none"/>
        <c:minorTickMark val="none"/>
        <c:tickLblPos val="nextTo"/>
        <c:crossAx val="210108800"/>
        <c:crosses val="autoZero"/>
        <c:auto val="1"/>
        <c:lblAlgn val="ctr"/>
        <c:lblOffset val="100"/>
        <c:noMultiLvlLbl val="0"/>
      </c:catAx>
      <c:valAx>
        <c:axId val="2101088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09779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 b="1" i="0" u="none" strike="noStrike" baseline="0"/>
              <a:t>Do you help other students with their tests?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#REF!</c:f>
            </c:strRef>
          </c:cat>
          <c:val>
            <c:numRef>
              <c:f>'EC Data ''10'!$H$162:$H$166</c:f>
              <c:numCache>
                <c:formatCode>0%</c:formatCode>
                <c:ptCount val="5"/>
                <c:pt idx="0">
                  <c:v>9.5890410958904104E-2</c:v>
                </c:pt>
                <c:pt idx="1">
                  <c:v>0.1095890410958904</c:v>
                </c:pt>
                <c:pt idx="2">
                  <c:v>0.56164383561643838</c:v>
                </c:pt>
                <c:pt idx="3">
                  <c:v>0.17808219178082191</c:v>
                </c:pt>
                <c:pt idx="4">
                  <c:v>5.4794520547945202E-2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133376"/>
        <c:axId val="210134912"/>
      </c:barChart>
      <c:catAx>
        <c:axId val="210133376"/>
        <c:scaling>
          <c:orientation val="minMax"/>
        </c:scaling>
        <c:delete val="0"/>
        <c:axPos val="b"/>
        <c:majorTickMark val="none"/>
        <c:minorTickMark val="none"/>
        <c:tickLblPos val="nextTo"/>
        <c:crossAx val="210134912"/>
        <c:crosses val="autoZero"/>
        <c:auto val="1"/>
        <c:lblAlgn val="ctr"/>
        <c:lblOffset val="100"/>
        <c:noMultiLvlLbl val="0"/>
      </c:catAx>
      <c:valAx>
        <c:axId val="2101349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0133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 b="1" i="0" baseline="0"/>
              <a:t>How do you feel about maths</a:t>
            </a:r>
            <a:r>
              <a:rPr lang="pl-PL" sz="1400" b="1" i="0" baseline="0"/>
              <a:t>? </a:t>
            </a:r>
            <a:endParaRPr lang="en-GB" sz="1400" b="1" i="0" baseline="0"/>
          </a:p>
          <a:p>
            <a:pPr>
              <a:defRPr/>
            </a:pPr>
            <a:r>
              <a:rPr lang="pl-PL" sz="1400" b="1" i="0" baseline="0"/>
              <a:t>(according to how you treat CAA tests)</a:t>
            </a:r>
            <a:endParaRPr lang="en-GB" sz="1400" b="1" i="0" baseline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'EC Data ''10'!$E$200</c:f>
              <c:strCache>
                <c:ptCount val="1"/>
                <c:pt idx="0">
                  <c:v>assessment only</c:v>
                </c:pt>
              </c:strCache>
            </c:strRef>
          </c:tx>
          <c:invertIfNegative val="0"/>
          <c:cat>
            <c:strRef>
              <c:f>'EC Data ''10'!$B$201:$B$205</c:f>
              <c:strCache>
                <c:ptCount val="5"/>
                <c:pt idx="0">
                  <c:v>Hate it</c:v>
                </c:pt>
                <c:pt idx="1">
                  <c:v>Don't enjoy</c:v>
                </c:pt>
                <c:pt idx="2">
                  <c:v>Neutral</c:v>
                </c:pt>
                <c:pt idx="3">
                  <c:v>Enjoy</c:v>
                </c:pt>
                <c:pt idx="4">
                  <c:v>Love it</c:v>
                </c:pt>
              </c:strCache>
            </c:strRef>
          </c:cat>
          <c:val>
            <c:numRef>
              <c:f>'EC Data ''10'!$E$201:$E$205</c:f>
              <c:numCache>
                <c:formatCode>0%</c:formatCode>
                <c:ptCount val="5"/>
                <c:pt idx="0">
                  <c:v>0</c:v>
                </c:pt>
                <c:pt idx="1">
                  <c:v>6.4516129032258063E-2</c:v>
                </c:pt>
                <c:pt idx="2">
                  <c:v>0.41935483870967744</c:v>
                </c:pt>
                <c:pt idx="3">
                  <c:v>0.41935483870967744</c:v>
                </c:pt>
                <c:pt idx="4">
                  <c:v>9.6774193548387094E-2</c:v>
                </c:pt>
              </c:numCache>
            </c:numRef>
          </c:val>
        </c:ser>
        <c:ser>
          <c:idx val="1"/>
          <c:order val="1"/>
          <c:tx>
            <c:strRef>
              <c:f>'EC Data ''10'!$F$200</c:f>
              <c:strCache>
                <c:ptCount val="1"/>
                <c:pt idx="0">
                  <c:v>assessment and learning material</c:v>
                </c:pt>
              </c:strCache>
            </c:strRef>
          </c:tx>
          <c:invertIfNegative val="0"/>
          <c:cat>
            <c:strRef>
              <c:f>'EC Data ''10'!$B$201:$B$205</c:f>
              <c:strCache>
                <c:ptCount val="5"/>
                <c:pt idx="0">
                  <c:v>Hate it</c:v>
                </c:pt>
                <c:pt idx="1">
                  <c:v>Don't enjoy</c:v>
                </c:pt>
                <c:pt idx="2">
                  <c:v>Neutral</c:v>
                </c:pt>
                <c:pt idx="3">
                  <c:v>Enjoy</c:v>
                </c:pt>
                <c:pt idx="4">
                  <c:v>Love it</c:v>
                </c:pt>
              </c:strCache>
            </c:strRef>
          </c:cat>
          <c:val>
            <c:numRef>
              <c:f>'EC Data ''10'!$F$201:$F$205</c:f>
              <c:numCache>
                <c:formatCode>0%</c:formatCode>
                <c:ptCount val="5"/>
                <c:pt idx="0">
                  <c:v>8.6206896551724137E-3</c:v>
                </c:pt>
                <c:pt idx="1">
                  <c:v>4.3103448275862072E-2</c:v>
                </c:pt>
                <c:pt idx="2">
                  <c:v>0.34482758620689657</c:v>
                </c:pt>
                <c:pt idx="3">
                  <c:v>0.45689655172413796</c:v>
                </c:pt>
                <c:pt idx="4">
                  <c:v>0.14655172413793102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221056"/>
        <c:axId val="162226944"/>
      </c:barChart>
      <c:catAx>
        <c:axId val="16222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62226944"/>
        <c:crosses val="autoZero"/>
        <c:auto val="1"/>
        <c:lblAlgn val="ctr"/>
        <c:lblOffset val="100"/>
        <c:noMultiLvlLbl val="0"/>
      </c:catAx>
      <c:valAx>
        <c:axId val="16222694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62221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100" b="1" i="0" u="none" strike="noStrike" baseline="0"/>
              <a:t>Do you discuss the feedback screens with other students and/or the seminar leader in order to understand it better? </a:t>
            </a:r>
            <a:endParaRPr lang="en-US" sz="1100"/>
          </a:p>
        </c:rich>
      </c:tx>
      <c:layout>
        <c:manualLayout>
          <c:xMode val="edge"/>
          <c:yMode val="edge"/>
          <c:x val="0.15687489063867016"/>
          <c:y val="1.85185185185185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#REF!</c:f>
            </c:strRef>
          </c:cat>
          <c:val>
            <c:numRef>
              <c:f>'EC Data ''10'!$I$162:$I$165</c:f>
              <c:numCache>
                <c:formatCode>0%</c:formatCode>
                <c:ptCount val="4"/>
                <c:pt idx="0">
                  <c:v>0.7</c:v>
                </c:pt>
                <c:pt idx="1">
                  <c:v>7.1428571428571426E-3</c:v>
                </c:pt>
                <c:pt idx="2">
                  <c:v>0.05</c:v>
                </c:pt>
                <c:pt idx="3">
                  <c:v>0.29285714285714287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151680"/>
        <c:axId val="210153472"/>
      </c:barChart>
      <c:catAx>
        <c:axId val="210151680"/>
        <c:scaling>
          <c:orientation val="minMax"/>
        </c:scaling>
        <c:delete val="0"/>
        <c:axPos val="b"/>
        <c:majorTickMark val="none"/>
        <c:minorTickMark val="none"/>
        <c:tickLblPos val="nextTo"/>
        <c:crossAx val="210153472"/>
        <c:crosses val="autoZero"/>
        <c:auto val="1"/>
        <c:lblAlgn val="ctr"/>
        <c:lblOffset val="100"/>
        <c:noMultiLvlLbl val="0"/>
      </c:catAx>
      <c:valAx>
        <c:axId val="2101534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0151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 b="1" i="0" u="none" strike="noStrike" baseline="0"/>
              <a:t>Are you planning to use tests for your revision before the exam?</a:t>
            </a:r>
            <a:endParaRPr lang="en-US" sz="1600"/>
          </a:p>
        </c:rich>
      </c:tx>
      <c:layout>
        <c:manualLayout>
          <c:xMode val="edge"/>
          <c:yMode val="edge"/>
          <c:x val="0.21444444444444563"/>
          <c:y val="2.314814814814814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#REF!</c:f>
            </c:strRef>
          </c:cat>
          <c:val>
            <c:numRef>
              <c:f>'EC Data ''10'!$K$162:$K$163</c:f>
              <c:numCache>
                <c:formatCode>0%</c:formatCode>
                <c:ptCount val="2"/>
                <c:pt idx="0">
                  <c:v>0.83673469387755106</c:v>
                </c:pt>
                <c:pt idx="1">
                  <c:v>0.16326530612244897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194432"/>
        <c:axId val="210195968"/>
      </c:barChart>
      <c:catAx>
        <c:axId val="210194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210195968"/>
        <c:crosses val="autoZero"/>
        <c:auto val="1"/>
        <c:lblAlgn val="ctr"/>
        <c:lblOffset val="100"/>
        <c:noMultiLvlLbl val="0"/>
      </c:catAx>
      <c:valAx>
        <c:axId val="2101959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0194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 b="1" i="0" u="none" strike="noStrike" baseline="0"/>
              <a:t>How do you feel about the use of CAA in the maths module?</a:t>
            </a:r>
            <a:endParaRPr lang="en-US" sz="1600"/>
          </a:p>
        </c:rich>
      </c:tx>
      <c:layout>
        <c:manualLayout>
          <c:xMode val="edge"/>
          <c:yMode val="edge"/>
          <c:x val="0.13836111111111121"/>
          <c:y val="2.777777777777796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#REF!</c:f>
            </c:strRef>
          </c:cat>
          <c:val>
            <c:numRef>
              <c:f>'EC Data ''10'!$L$162:$L$166</c:f>
              <c:numCache>
                <c:formatCode>0%</c:formatCode>
                <c:ptCount val="5"/>
                <c:pt idx="0">
                  <c:v>0</c:v>
                </c:pt>
                <c:pt idx="1">
                  <c:v>4.0816326530612242E-2</c:v>
                </c:pt>
                <c:pt idx="2">
                  <c:v>0.55782312925170063</c:v>
                </c:pt>
                <c:pt idx="3">
                  <c:v>0.29251700680272108</c:v>
                </c:pt>
                <c:pt idx="4">
                  <c:v>0.10884353741496598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228736"/>
        <c:axId val="210230272"/>
      </c:barChart>
      <c:catAx>
        <c:axId val="210228736"/>
        <c:scaling>
          <c:orientation val="minMax"/>
        </c:scaling>
        <c:delete val="0"/>
        <c:axPos val="b"/>
        <c:majorTickMark val="none"/>
        <c:minorTickMark val="none"/>
        <c:tickLblPos val="nextTo"/>
        <c:crossAx val="210230272"/>
        <c:crosses val="autoZero"/>
        <c:auto val="1"/>
        <c:lblAlgn val="ctr"/>
        <c:lblOffset val="100"/>
        <c:noMultiLvlLbl val="0"/>
      </c:catAx>
      <c:valAx>
        <c:axId val="2102302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0228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1" i="0" u="none" strike="noStrike" baseline="0"/>
              <a:t>How do you feel about maths? </a:t>
            </a:r>
            <a:endParaRPr lang="en-US"/>
          </a:p>
        </c:rich>
      </c:tx>
      <c:layout>
        <c:manualLayout>
          <c:xMode val="edge"/>
          <c:yMode val="edge"/>
          <c:x val="0.19246452991452967"/>
          <c:y val="2.292812500000000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#REF!</c:f>
            </c:strRef>
          </c:cat>
          <c:val>
            <c:numRef>
              <c:f>'EC Data ''10'!$Q$162:$Q$166</c:f>
              <c:numCache>
                <c:formatCode>0%</c:formatCode>
                <c:ptCount val="5"/>
                <c:pt idx="0">
                  <c:v>6.8027210884353739E-3</c:v>
                </c:pt>
                <c:pt idx="1">
                  <c:v>4.7619047619047616E-2</c:v>
                </c:pt>
                <c:pt idx="2">
                  <c:v>0.36054421768707484</c:v>
                </c:pt>
                <c:pt idx="3">
                  <c:v>0.44897959183673469</c:v>
                </c:pt>
                <c:pt idx="4">
                  <c:v>0.1360544217687075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263040"/>
        <c:axId val="210273024"/>
      </c:barChart>
      <c:catAx>
        <c:axId val="210263040"/>
        <c:scaling>
          <c:orientation val="minMax"/>
        </c:scaling>
        <c:delete val="0"/>
        <c:axPos val="b"/>
        <c:majorTickMark val="none"/>
        <c:minorTickMark val="none"/>
        <c:tickLblPos val="nextTo"/>
        <c:crossAx val="210273024"/>
        <c:crosses val="autoZero"/>
        <c:auto val="1"/>
        <c:lblAlgn val="ctr"/>
        <c:lblOffset val="100"/>
        <c:noMultiLvlLbl val="0"/>
      </c:catAx>
      <c:valAx>
        <c:axId val="2102730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0263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Compared to your other modules, maths is:</a:t>
            </a:r>
          </a:p>
        </c:rich>
      </c:tx>
      <c:layout>
        <c:manualLayout>
          <c:xMode val="edge"/>
          <c:yMode val="edge"/>
          <c:x val="0.15159711286089331"/>
          <c:y val="3.240740740740755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#REF!</c:f>
            </c:strRef>
          </c:cat>
          <c:val>
            <c:numRef>
              <c:f>'EC Data ''10'!$R$162:$R$166</c:f>
              <c:numCache>
                <c:formatCode>0%</c:formatCode>
                <c:ptCount val="5"/>
                <c:pt idx="0">
                  <c:v>4.0816326530612242E-2</c:v>
                </c:pt>
                <c:pt idx="1">
                  <c:v>0.32653061224489793</c:v>
                </c:pt>
                <c:pt idx="2">
                  <c:v>0.30612244897959184</c:v>
                </c:pt>
                <c:pt idx="3">
                  <c:v>0.29251700680272108</c:v>
                </c:pt>
                <c:pt idx="4">
                  <c:v>3.4013605442176874E-2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370944"/>
        <c:axId val="210372480"/>
      </c:barChart>
      <c:catAx>
        <c:axId val="210370944"/>
        <c:scaling>
          <c:orientation val="minMax"/>
        </c:scaling>
        <c:delete val="0"/>
        <c:axPos val="b"/>
        <c:majorTickMark val="none"/>
        <c:minorTickMark val="none"/>
        <c:tickLblPos val="nextTo"/>
        <c:crossAx val="210372480"/>
        <c:crosses val="autoZero"/>
        <c:auto val="1"/>
        <c:lblAlgn val="ctr"/>
        <c:lblOffset val="100"/>
        <c:noMultiLvlLbl val="0"/>
      </c:catAx>
      <c:valAx>
        <c:axId val="2103724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0370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 b="1" i="0" u="none" strike="noStrike" baseline="0"/>
              <a:t>Gender:</a:t>
            </a:r>
            <a:endParaRPr lang="en-US" sz="1600"/>
          </a:p>
        </c:rich>
      </c:tx>
      <c:layout>
        <c:manualLayout>
          <c:xMode val="edge"/>
          <c:yMode val="edge"/>
          <c:x val="0.4721431623931624"/>
          <c:y val="4.100694444444451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#REF!</c:f>
            </c:strRef>
          </c:cat>
          <c:val>
            <c:numRef>
              <c:f>'EC Data ''10'!$N$162:$N$163</c:f>
              <c:numCache>
                <c:formatCode>0%</c:formatCode>
                <c:ptCount val="2"/>
                <c:pt idx="0">
                  <c:v>0.55102040816326525</c:v>
                </c:pt>
                <c:pt idx="1">
                  <c:v>0.44897959183673469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388864"/>
        <c:axId val="210390400"/>
      </c:barChart>
      <c:catAx>
        <c:axId val="210388864"/>
        <c:scaling>
          <c:orientation val="minMax"/>
        </c:scaling>
        <c:delete val="0"/>
        <c:axPos val="b"/>
        <c:majorTickMark val="none"/>
        <c:minorTickMark val="none"/>
        <c:tickLblPos val="nextTo"/>
        <c:crossAx val="210390400"/>
        <c:crosses val="autoZero"/>
        <c:auto val="1"/>
        <c:lblAlgn val="ctr"/>
        <c:lblOffset val="100"/>
        <c:noMultiLvlLbl val="0"/>
      </c:catAx>
      <c:valAx>
        <c:axId val="2103904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0388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 b="1" i="0" baseline="0"/>
              <a:t>How do you feel about maths</a:t>
            </a:r>
            <a:r>
              <a:rPr lang="pl-PL" sz="1400" b="1" i="0" baseline="0"/>
              <a:t>? </a:t>
            </a:r>
            <a:endParaRPr lang="en-GB" sz="1400" b="1" i="0" baseline="0"/>
          </a:p>
          <a:p>
            <a:pPr>
              <a:defRPr/>
            </a:pPr>
            <a:r>
              <a:rPr lang="pl-PL" sz="1400" b="1" i="0" baseline="0"/>
              <a:t>(according to </a:t>
            </a:r>
            <a:r>
              <a:rPr lang="en-GB" sz="1400" b="1" i="0" baseline="0"/>
              <a:t>the usage of </a:t>
            </a:r>
            <a:r>
              <a:rPr lang="pl-PL" sz="1400" b="1" i="0" baseline="0"/>
              <a:t>CAA tests</a:t>
            </a:r>
            <a:r>
              <a:rPr lang="en-GB" sz="1400" b="1" i="0" baseline="0"/>
              <a:t> if they were not compulsory</a:t>
            </a:r>
            <a:r>
              <a:rPr lang="pl-PL" sz="1400" b="1" i="0" baseline="0"/>
              <a:t>)</a:t>
            </a:r>
            <a:endParaRPr lang="en-GB" sz="1400" b="1" i="0" baseline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'EC Data ''10'!$G$209</c:f>
              <c:strCache>
                <c:ptCount val="1"/>
                <c:pt idx="0">
                  <c:v>Yes - as much as now</c:v>
                </c:pt>
              </c:strCache>
            </c:strRef>
          </c:tx>
          <c:invertIfNegative val="0"/>
          <c:cat>
            <c:strRef>
              <c:f>'EC Data ''10'!$B$210:$B$214</c:f>
              <c:strCache>
                <c:ptCount val="5"/>
                <c:pt idx="0">
                  <c:v>Hate it</c:v>
                </c:pt>
                <c:pt idx="1">
                  <c:v>Don't enjoy</c:v>
                </c:pt>
                <c:pt idx="2">
                  <c:v>Neutral</c:v>
                </c:pt>
                <c:pt idx="3">
                  <c:v>Enjoy</c:v>
                </c:pt>
                <c:pt idx="4">
                  <c:v>Love it</c:v>
                </c:pt>
              </c:strCache>
            </c:strRef>
          </c:cat>
          <c:val>
            <c:numRef>
              <c:f>'EC Data ''10'!$G$210:$G$214</c:f>
              <c:numCache>
                <c:formatCode>0%</c:formatCode>
                <c:ptCount val="5"/>
                <c:pt idx="0">
                  <c:v>0</c:v>
                </c:pt>
                <c:pt idx="1">
                  <c:v>2.4390243902439025E-2</c:v>
                </c:pt>
                <c:pt idx="2">
                  <c:v>0.31707317073170732</c:v>
                </c:pt>
                <c:pt idx="3">
                  <c:v>0.41463414634146339</c:v>
                </c:pt>
                <c:pt idx="4">
                  <c:v>0.24390243902439024</c:v>
                </c:pt>
              </c:numCache>
            </c:numRef>
          </c:val>
        </c:ser>
        <c:ser>
          <c:idx val="1"/>
          <c:order val="1"/>
          <c:tx>
            <c:strRef>
              <c:f>'EC Data ''10'!$H$209</c:f>
              <c:strCache>
                <c:ptCount val="1"/>
                <c:pt idx="0">
                  <c:v>Once or twice per test only</c:v>
                </c:pt>
              </c:strCache>
            </c:strRef>
          </c:tx>
          <c:invertIfNegative val="0"/>
          <c:cat>
            <c:strRef>
              <c:f>'EC Data ''10'!$B$210:$B$214</c:f>
              <c:strCache>
                <c:ptCount val="5"/>
                <c:pt idx="0">
                  <c:v>Hate it</c:v>
                </c:pt>
                <c:pt idx="1">
                  <c:v>Don't enjoy</c:v>
                </c:pt>
                <c:pt idx="2">
                  <c:v>Neutral</c:v>
                </c:pt>
                <c:pt idx="3">
                  <c:v>Enjoy</c:v>
                </c:pt>
                <c:pt idx="4">
                  <c:v>Love it</c:v>
                </c:pt>
              </c:strCache>
            </c:strRef>
          </c:cat>
          <c:val>
            <c:numRef>
              <c:f>'EC Data ''10'!$H$210:$H$214</c:f>
              <c:numCache>
                <c:formatCode>0%</c:formatCode>
                <c:ptCount val="5"/>
                <c:pt idx="0">
                  <c:v>1.9607843137254902E-2</c:v>
                </c:pt>
                <c:pt idx="1">
                  <c:v>5.8823529411764705E-2</c:v>
                </c:pt>
                <c:pt idx="2">
                  <c:v>0.33333333333333331</c:v>
                </c:pt>
                <c:pt idx="3">
                  <c:v>0.49019607843137253</c:v>
                </c:pt>
                <c:pt idx="4">
                  <c:v>9.8039215686274508E-2</c:v>
                </c:pt>
              </c:numCache>
            </c:numRef>
          </c:val>
        </c:ser>
        <c:ser>
          <c:idx val="2"/>
          <c:order val="2"/>
          <c:tx>
            <c:strRef>
              <c:f>'EC Data ''10'!$I$209</c:f>
              <c:strCache>
                <c:ptCount val="1"/>
                <c:pt idx="0">
                  <c:v>I would look at the tests but only for the feedback</c:v>
                </c:pt>
              </c:strCache>
            </c:strRef>
          </c:tx>
          <c:invertIfNegative val="0"/>
          <c:cat>
            <c:strRef>
              <c:f>'EC Data ''10'!$B$210:$B$214</c:f>
              <c:strCache>
                <c:ptCount val="5"/>
                <c:pt idx="0">
                  <c:v>Hate it</c:v>
                </c:pt>
                <c:pt idx="1">
                  <c:v>Don't enjoy</c:v>
                </c:pt>
                <c:pt idx="2">
                  <c:v>Neutral</c:v>
                </c:pt>
                <c:pt idx="3">
                  <c:v>Enjoy</c:v>
                </c:pt>
                <c:pt idx="4">
                  <c:v>Love it</c:v>
                </c:pt>
              </c:strCache>
            </c:strRef>
          </c:cat>
          <c:val>
            <c:numRef>
              <c:f>'EC Data ''10'!$I$210:$I$214</c:f>
              <c:numCache>
                <c:formatCode>0%</c:formatCode>
                <c:ptCount val="5"/>
                <c:pt idx="0">
                  <c:v>0</c:v>
                </c:pt>
                <c:pt idx="1">
                  <c:v>8.1081081081081086E-2</c:v>
                </c:pt>
                <c:pt idx="2">
                  <c:v>0.35135135135135137</c:v>
                </c:pt>
                <c:pt idx="3">
                  <c:v>0.45945945945945948</c:v>
                </c:pt>
                <c:pt idx="4">
                  <c:v>0.10810810810810811</c:v>
                </c:pt>
              </c:numCache>
            </c:numRef>
          </c:val>
        </c:ser>
        <c:ser>
          <c:idx val="3"/>
          <c:order val="3"/>
          <c:tx>
            <c:strRef>
              <c:f>'EC Data ''10'!$J$209</c:f>
              <c:strCache>
                <c:ptCount val="1"/>
                <c:pt idx="0">
                  <c:v>No - not at all</c:v>
                </c:pt>
              </c:strCache>
            </c:strRef>
          </c:tx>
          <c:invertIfNegative val="0"/>
          <c:cat>
            <c:strRef>
              <c:f>'EC Data ''10'!$B$210:$B$214</c:f>
              <c:strCache>
                <c:ptCount val="5"/>
                <c:pt idx="0">
                  <c:v>Hate it</c:v>
                </c:pt>
                <c:pt idx="1">
                  <c:v>Don't enjoy</c:v>
                </c:pt>
                <c:pt idx="2">
                  <c:v>Neutral</c:v>
                </c:pt>
                <c:pt idx="3">
                  <c:v>Enjoy</c:v>
                </c:pt>
                <c:pt idx="4">
                  <c:v>Love it</c:v>
                </c:pt>
              </c:strCache>
            </c:strRef>
          </c:cat>
          <c:val>
            <c:numRef>
              <c:f>'EC Data ''10'!$J$210:$J$214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0.625</c:v>
                </c:pt>
                <c:pt idx="3">
                  <c:v>0.375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266112"/>
        <c:axId val="163386112"/>
      </c:barChart>
      <c:catAx>
        <c:axId val="16226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63386112"/>
        <c:crosses val="autoZero"/>
        <c:auto val="1"/>
        <c:lblAlgn val="ctr"/>
        <c:lblOffset val="100"/>
        <c:noMultiLvlLbl val="0"/>
      </c:catAx>
      <c:valAx>
        <c:axId val="16338611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62266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732249524948183"/>
          <c:y val="0.36668126749057045"/>
          <c:w val="0.34007672504905168"/>
          <c:h val="0.5327298326119839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 b="1" i="0" baseline="0"/>
              <a:t>How do you feel about the use of CAA in the maths module?</a:t>
            </a:r>
            <a:endParaRPr lang="en-US" sz="1600" b="1" i="0" baseline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'EC Data ''10'!$C$183</c:f>
              <c:strCache>
                <c:ptCount val="1"/>
                <c:pt idx="0">
                  <c:v>18 years</c:v>
                </c:pt>
              </c:strCache>
            </c:strRef>
          </c:tx>
          <c:invertIfNegative val="0"/>
          <c:cat>
            <c:strRef>
              <c:f>'EC Data ''10'!$B$184:$B$188</c:f>
              <c:strCache>
                <c:ptCount val="5"/>
                <c:pt idx="0">
                  <c:v>Hate it</c:v>
                </c:pt>
                <c:pt idx="1">
                  <c:v>Don't enjoy</c:v>
                </c:pt>
                <c:pt idx="2">
                  <c:v>Neutral</c:v>
                </c:pt>
                <c:pt idx="3">
                  <c:v>Enjoy</c:v>
                </c:pt>
                <c:pt idx="4">
                  <c:v>Love it</c:v>
                </c:pt>
              </c:strCache>
            </c:strRef>
          </c:cat>
          <c:val>
            <c:numRef>
              <c:f>'EC Data ''10'!$C$184:$C$188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45</c:v>
                </c:pt>
                <c:pt idx="3">
                  <c:v>15</c:v>
                </c:pt>
                <c:pt idx="4">
                  <c:v>4</c:v>
                </c:pt>
              </c:numCache>
            </c:numRef>
          </c:val>
        </c:ser>
        <c:ser>
          <c:idx val="1"/>
          <c:order val="1"/>
          <c:tx>
            <c:strRef>
              <c:f>'EC Data ''10'!$D$183</c:f>
              <c:strCache>
                <c:ptCount val="1"/>
                <c:pt idx="0">
                  <c:v>19 years</c:v>
                </c:pt>
              </c:strCache>
            </c:strRef>
          </c:tx>
          <c:invertIfNegative val="0"/>
          <c:cat>
            <c:strRef>
              <c:f>'EC Data ''10'!$B$184:$B$188</c:f>
              <c:strCache>
                <c:ptCount val="5"/>
                <c:pt idx="0">
                  <c:v>Hate it</c:v>
                </c:pt>
                <c:pt idx="1">
                  <c:v>Don't enjoy</c:v>
                </c:pt>
                <c:pt idx="2">
                  <c:v>Neutral</c:v>
                </c:pt>
                <c:pt idx="3">
                  <c:v>Enjoy</c:v>
                </c:pt>
                <c:pt idx="4">
                  <c:v>Love it</c:v>
                </c:pt>
              </c:strCache>
            </c:strRef>
          </c:cat>
          <c:val>
            <c:numRef>
              <c:f>'EC Data ''10'!$D$184:$D$188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25</c:v>
                </c:pt>
                <c:pt idx="3">
                  <c:v>18</c:v>
                </c:pt>
                <c:pt idx="4">
                  <c:v>8</c:v>
                </c:pt>
              </c:numCache>
            </c:numRef>
          </c:val>
        </c:ser>
        <c:ser>
          <c:idx val="2"/>
          <c:order val="2"/>
          <c:tx>
            <c:strRef>
              <c:f>'EC Data ''10'!$E$183</c:f>
              <c:strCache>
                <c:ptCount val="1"/>
                <c:pt idx="0">
                  <c:v>20 years</c:v>
                </c:pt>
              </c:strCache>
            </c:strRef>
          </c:tx>
          <c:invertIfNegative val="0"/>
          <c:cat>
            <c:strRef>
              <c:f>'EC Data ''10'!$B$184:$B$188</c:f>
              <c:strCache>
                <c:ptCount val="5"/>
                <c:pt idx="0">
                  <c:v>Hate it</c:v>
                </c:pt>
                <c:pt idx="1">
                  <c:v>Don't enjoy</c:v>
                </c:pt>
                <c:pt idx="2">
                  <c:v>Neutral</c:v>
                </c:pt>
                <c:pt idx="3">
                  <c:v>Enjoy</c:v>
                </c:pt>
                <c:pt idx="4">
                  <c:v>Love it</c:v>
                </c:pt>
              </c:strCache>
            </c:strRef>
          </c:cat>
          <c:val>
            <c:numRef>
              <c:f>'EC Data ''10'!$E$184:$E$188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11</c:v>
                </c:pt>
                <c:pt idx="3">
                  <c:v>5</c:v>
                </c:pt>
                <c:pt idx="4">
                  <c:v>3</c:v>
                </c:pt>
              </c:numCache>
            </c:numRef>
          </c:val>
        </c:ser>
        <c:ser>
          <c:idx val="3"/>
          <c:order val="3"/>
          <c:tx>
            <c:strRef>
              <c:f>'EC Data ''10'!$F$183</c:f>
              <c:strCache>
                <c:ptCount val="1"/>
                <c:pt idx="0">
                  <c:v>21 years</c:v>
                </c:pt>
              </c:strCache>
            </c:strRef>
          </c:tx>
          <c:invertIfNegative val="0"/>
          <c:cat>
            <c:strRef>
              <c:f>'EC Data ''10'!$B$184:$B$188</c:f>
              <c:strCache>
                <c:ptCount val="5"/>
                <c:pt idx="0">
                  <c:v>Hate it</c:v>
                </c:pt>
                <c:pt idx="1">
                  <c:v>Don't enjoy</c:v>
                </c:pt>
                <c:pt idx="2">
                  <c:v>Neutral</c:v>
                </c:pt>
                <c:pt idx="3">
                  <c:v>Enjoy</c:v>
                </c:pt>
                <c:pt idx="4">
                  <c:v>Love it</c:v>
                </c:pt>
              </c:strCache>
            </c:strRef>
          </c:cat>
          <c:val>
            <c:numRef>
              <c:f>'EC Data ''10'!$F$184:$F$188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ser>
          <c:idx val="4"/>
          <c:order val="4"/>
          <c:tx>
            <c:strRef>
              <c:f>'EC Data ''10'!$G$183</c:f>
              <c:strCache>
                <c:ptCount val="1"/>
                <c:pt idx="0">
                  <c:v>22 years</c:v>
                </c:pt>
              </c:strCache>
            </c:strRef>
          </c:tx>
          <c:invertIfNegative val="0"/>
          <c:cat>
            <c:strRef>
              <c:f>'EC Data ''10'!$B$184:$B$188</c:f>
              <c:strCache>
                <c:ptCount val="5"/>
                <c:pt idx="0">
                  <c:v>Hate it</c:v>
                </c:pt>
                <c:pt idx="1">
                  <c:v>Don't enjoy</c:v>
                </c:pt>
                <c:pt idx="2">
                  <c:v>Neutral</c:v>
                </c:pt>
                <c:pt idx="3">
                  <c:v>Enjoy</c:v>
                </c:pt>
                <c:pt idx="4">
                  <c:v>Love it</c:v>
                </c:pt>
              </c:strCache>
            </c:strRef>
          </c:cat>
          <c:val>
            <c:numRef>
              <c:f>'EC Data ''10'!$G$184:$G$188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418112"/>
        <c:axId val="163419648"/>
      </c:barChart>
      <c:catAx>
        <c:axId val="16341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63419648"/>
        <c:crosses val="autoZero"/>
        <c:auto val="1"/>
        <c:lblAlgn val="ctr"/>
        <c:lblOffset val="100"/>
        <c:noMultiLvlLbl val="0"/>
      </c:catAx>
      <c:valAx>
        <c:axId val="1634196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63418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200" b="1" i="0" u="none" strike="noStrike" baseline="0"/>
              <a:t>Would you use tests as the learning source if they were not compulsory </a:t>
            </a:r>
            <a:r>
              <a:rPr lang="pl-PL" sz="1200" b="1" i="0" u="none" strike="noStrike" baseline="0"/>
              <a:t>? (according </a:t>
            </a:r>
            <a:r>
              <a:rPr lang="en-GB" sz="1200" b="1" i="0" u="none" strike="noStrike" baseline="0"/>
              <a:t>the usage of </a:t>
            </a:r>
            <a:r>
              <a:rPr lang="pl-PL" sz="1200" b="1" i="0" u="none" strike="noStrike" baseline="0"/>
              <a:t>tests</a:t>
            </a:r>
            <a:r>
              <a:rPr lang="en-GB" sz="1200" b="1" i="0" u="none" strike="noStrike" baseline="0"/>
              <a:t> for revision</a:t>
            </a:r>
            <a:r>
              <a:rPr lang="pl-PL" sz="1200" b="1" i="0" u="none" strike="noStrike" baseline="0"/>
              <a:t>)</a:t>
            </a:r>
            <a:endParaRPr lang="en-GB" sz="1200"/>
          </a:p>
        </c:rich>
      </c:tx>
      <c:layout>
        <c:manualLayout>
          <c:xMode val="edge"/>
          <c:yMode val="edge"/>
          <c:x val="0.10750000000000012"/>
          <c:y val="2.777777777777792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'EC Data ''10'!$E$218</c:f>
              <c:strCache>
                <c:ptCount val="1"/>
                <c:pt idx="0">
                  <c:v>Yes</c:v>
                </c:pt>
              </c:strCache>
            </c:strRef>
          </c:tx>
          <c:invertIfNegative val="0"/>
          <c:cat>
            <c:strRef>
              <c:f>'EC Data ''10'!$B$219:$B$222</c:f>
              <c:strCache>
                <c:ptCount val="4"/>
                <c:pt idx="0">
                  <c:v>Yes - as much as now</c:v>
                </c:pt>
                <c:pt idx="1">
                  <c:v>Once or twice per test only</c:v>
                </c:pt>
                <c:pt idx="2">
                  <c:v>I would look at the tests but only for the feedback</c:v>
                </c:pt>
                <c:pt idx="3">
                  <c:v>No - not at all</c:v>
                </c:pt>
              </c:strCache>
            </c:strRef>
          </c:cat>
          <c:val>
            <c:numRef>
              <c:f>'EC Data ''10'!$E$219:$E$222</c:f>
              <c:numCache>
                <c:formatCode>0%</c:formatCode>
                <c:ptCount val="4"/>
                <c:pt idx="0">
                  <c:v>0.32231404958677684</c:v>
                </c:pt>
                <c:pt idx="1">
                  <c:v>0.36363636363636365</c:v>
                </c:pt>
                <c:pt idx="2">
                  <c:v>0.23140495867768596</c:v>
                </c:pt>
                <c:pt idx="3">
                  <c:v>8.2644628099173556E-2</c:v>
                </c:pt>
              </c:numCache>
            </c:numRef>
          </c:val>
        </c:ser>
        <c:ser>
          <c:idx val="1"/>
          <c:order val="1"/>
          <c:tx>
            <c:strRef>
              <c:f>'EC Data ''10'!$F$218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cat>
            <c:strRef>
              <c:f>'EC Data ''10'!$B$219:$B$222</c:f>
              <c:strCache>
                <c:ptCount val="4"/>
                <c:pt idx="0">
                  <c:v>Yes - as much as now</c:v>
                </c:pt>
                <c:pt idx="1">
                  <c:v>Once or twice per test only</c:v>
                </c:pt>
                <c:pt idx="2">
                  <c:v>I would look at the tests but only for the feedback</c:v>
                </c:pt>
                <c:pt idx="3">
                  <c:v>No - not at all</c:v>
                </c:pt>
              </c:strCache>
            </c:strRef>
          </c:cat>
          <c:val>
            <c:numRef>
              <c:f>'EC Data ''10'!$F$219:$F$222</c:f>
              <c:numCache>
                <c:formatCode>0%</c:formatCode>
                <c:ptCount val="4"/>
                <c:pt idx="0">
                  <c:v>8.3333333333333329E-2</c:v>
                </c:pt>
                <c:pt idx="1">
                  <c:v>0.29166666666666669</c:v>
                </c:pt>
                <c:pt idx="2">
                  <c:v>0.375</c:v>
                </c:pt>
                <c:pt idx="3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474048"/>
        <c:axId val="163479936"/>
      </c:barChart>
      <c:catAx>
        <c:axId val="1634740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63479936"/>
        <c:crosses val="autoZero"/>
        <c:auto val="1"/>
        <c:lblAlgn val="ctr"/>
        <c:lblOffset val="100"/>
        <c:noMultiLvlLbl val="0"/>
      </c:catAx>
      <c:valAx>
        <c:axId val="16347993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63474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 b="1" i="0" baseline="0"/>
              <a:t>How do you feel about maths</a:t>
            </a:r>
            <a:r>
              <a:rPr lang="pl-PL" sz="1400" b="1" i="0" baseline="0"/>
              <a:t>? </a:t>
            </a:r>
            <a:endParaRPr lang="en-GB" sz="1400" b="1" i="0" baseline="0"/>
          </a:p>
          <a:p>
            <a:pPr>
              <a:defRPr/>
            </a:pPr>
            <a:r>
              <a:rPr lang="pl-PL" sz="1400" b="1" i="0" baseline="0"/>
              <a:t>(according to how you treat CAA tests)</a:t>
            </a:r>
            <a:endParaRPr lang="en-GB" sz="1400" b="1" i="0" baseline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'EC Data ''10'!$B$201</c:f>
              <c:strCache>
                <c:ptCount val="1"/>
                <c:pt idx="0">
                  <c:v>Hate it</c:v>
                </c:pt>
              </c:strCache>
            </c:strRef>
          </c:tx>
          <c:invertIfNegative val="0"/>
          <c:cat>
            <c:strRef>
              <c:f>'EC Data ''10'!$E$200:$F$200</c:f>
              <c:strCache>
                <c:ptCount val="2"/>
                <c:pt idx="0">
                  <c:v>assessment only</c:v>
                </c:pt>
                <c:pt idx="1">
                  <c:v>assessment and learning material</c:v>
                </c:pt>
              </c:strCache>
            </c:strRef>
          </c:cat>
          <c:val>
            <c:numRef>
              <c:f>'EC Data ''10'!$E$201:$F$201</c:f>
              <c:numCache>
                <c:formatCode>0%</c:formatCode>
                <c:ptCount val="2"/>
                <c:pt idx="0">
                  <c:v>0</c:v>
                </c:pt>
                <c:pt idx="1">
                  <c:v>8.6206896551724137E-3</c:v>
                </c:pt>
              </c:numCache>
            </c:numRef>
          </c:val>
        </c:ser>
        <c:ser>
          <c:idx val="1"/>
          <c:order val="1"/>
          <c:tx>
            <c:strRef>
              <c:f>'EC Data ''10'!$B$202</c:f>
              <c:strCache>
                <c:ptCount val="1"/>
                <c:pt idx="0">
                  <c:v>Don't enjoy</c:v>
                </c:pt>
              </c:strCache>
            </c:strRef>
          </c:tx>
          <c:invertIfNegative val="0"/>
          <c:cat>
            <c:strRef>
              <c:f>'EC Data ''10'!$E$200:$F$200</c:f>
              <c:strCache>
                <c:ptCount val="2"/>
                <c:pt idx="0">
                  <c:v>assessment only</c:v>
                </c:pt>
                <c:pt idx="1">
                  <c:v>assessment and learning material</c:v>
                </c:pt>
              </c:strCache>
            </c:strRef>
          </c:cat>
          <c:val>
            <c:numRef>
              <c:f>'EC Data ''10'!$E$202:$F$202</c:f>
              <c:numCache>
                <c:formatCode>0%</c:formatCode>
                <c:ptCount val="2"/>
                <c:pt idx="0">
                  <c:v>6.4516129032258063E-2</c:v>
                </c:pt>
                <c:pt idx="1">
                  <c:v>4.3103448275862072E-2</c:v>
                </c:pt>
              </c:numCache>
            </c:numRef>
          </c:val>
        </c:ser>
        <c:ser>
          <c:idx val="2"/>
          <c:order val="2"/>
          <c:tx>
            <c:strRef>
              <c:f>'EC Data ''10'!$B$203</c:f>
              <c:strCache>
                <c:ptCount val="1"/>
                <c:pt idx="0">
                  <c:v>Neutral</c:v>
                </c:pt>
              </c:strCache>
            </c:strRef>
          </c:tx>
          <c:invertIfNegative val="0"/>
          <c:cat>
            <c:strRef>
              <c:f>'EC Data ''10'!$E$200:$F$200</c:f>
              <c:strCache>
                <c:ptCount val="2"/>
                <c:pt idx="0">
                  <c:v>assessment only</c:v>
                </c:pt>
                <c:pt idx="1">
                  <c:v>assessment and learning material</c:v>
                </c:pt>
              </c:strCache>
            </c:strRef>
          </c:cat>
          <c:val>
            <c:numRef>
              <c:f>'EC Data ''10'!$E$203:$F$203</c:f>
              <c:numCache>
                <c:formatCode>0%</c:formatCode>
                <c:ptCount val="2"/>
                <c:pt idx="0">
                  <c:v>0.41935483870967744</c:v>
                </c:pt>
                <c:pt idx="1">
                  <c:v>0.34482758620689657</c:v>
                </c:pt>
              </c:numCache>
            </c:numRef>
          </c:val>
        </c:ser>
        <c:ser>
          <c:idx val="3"/>
          <c:order val="3"/>
          <c:tx>
            <c:strRef>
              <c:f>'EC Data ''10'!$B$204</c:f>
              <c:strCache>
                <c:ptCount val="1"/>
                <c:pt idx="0">
                  <c:v>Enjoy</c:v>
                </c:pt>
              </c:strCache>
            </c:strRef>
          </c:tx>
          <c:invertIfNegative val="0"/>
          <c:cat>
            <c:strRef>
              <c:f>'EC Data ''10'!$E$200:$F$200</c:f>
              <c:strCache>
                <c:ptCount val="2"/>
                <c:pt idx="0">
                  <c:v>assessment only</c:v>
                </c:pt>
                <c:pt idx="1">
                  <c:v>assessment and learning material</c:v>
                </c:pt>
              </c:strCache>
            </c:strRef>
          </c:cat>
          <c:val>
            <c:numRef>
              <c:f>'EC Data ''10'!$E$204:$F$204</c:f>
              <c:numCache>
                <c:formatCode>0%</c:formatCode>
                <c:ptCount val="2"/>
                <c:pt idx="0">
                  <c:v>0.41935483870967744</c:v>
                </c:pt>
                <c:pt idx="1">
                  <c:v>0.45689655172413796</c:v>
                </c:pt>
              </c:numCache>
            </c:numRef>
          </c:val>
        </c:ser>
        <c:ser>
          <c:idx val="4"/>
          <c:order val="4"/>
          <c:tx>
            <c:strRef>
              <c:f>'EC Data ''10'!$B$205</c:f>
              <c:strCache>
                <c:ptCount val="1"/>
                <c:pt idx="0">
                  <c:v>Love it</c:v>
                </c:pt>
              </c:strCache>
            </c:strRef>
          </c:tx>
          <c:invertIfNegative val="0"/>
          <c:cat>
            <c:strRef>
              <c:f>'EC Data ''10'!$E$200:$F$200</c:f>
              <c:strCache>
                <c:ptCount val="2"/>
                <c:pt idx="0">
                  <c:v>assessment only</c:v>
                </c:pt>
                <c:pt idx="1">
                  <c:v>assessment and learning material</c:v>
                </c:pt>
              </c:strCache>
            </c:strRef>
          </c:cat>
          <c:val>
            <c:numRef>
              <c:f>'EC Data ''10'!$E$205:$F$205</c:f>
              <c:numCache>
                <c:formatCode>0%</c:formatCode>
                <c:ptCount val="2"/>
                <c:pt idx="0">
                  <c:v>9.6774193548387094E-2</c:v>
                </c:pt>
                <c:pt idx="1">
                  <c:v>0.14655172413793102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507584"/>
        <c:axId val="163595392"/>
      </c:barChart>
      <c:catAx>
        <c:axId val="16350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63595392"/>
        <c:crosses val="autoZero"/>
        <c:auto val="1"/>
        <c:lblAlgn val="ctr"/>
        <c:lblOffset val="100"/>
        <c:noMultiLvlLbl val="0"/>
      </c:catAx>
      <c:valAx>
        <c:axId val="16359539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635075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400" b="1" i="0" baseline="0"/>
              <a:t>Are you planning to use tests for your revision before the exam?</a:t>
            </a:r>
            <a:endParaRPr lang="en-US" sz="1400" b="1" i="0" baseline="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1400" b="1" i="0" baseline="0"/>
              <a:t>(according to how you treat CAA tests)</a:t>
            </a:r>
            <a:endParaRPr lang="en-GB" sz="1400" b="1" i="0" baseline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'EC Data ''10'!$B$227</c:f>
              <c:strCache>
                <c:ptCount val="1"/>
                <c:pt idx="0">
                  <c:v>assessment only</c:v>
                </c:pt>
              </c:strCache>
            </c:strRef>
          </c:tx>
          <c:invertIfNegative val="0"/>
          <c:cat>
            <c:strRef>
              <c:f>'EC Data ''10'!$E$226:$F$226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'EC Data ''10'!$E$227:$F$227</c:f>
              <c:numCache>
                <c:formatCode>0%</c:formatCode>
                <c:ptCount val="2"/>
                <c:pt idx="0">
                  <c:v>0.15447154471544716</c:v>
                </c:pt>
                <c:pt idx="1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'EC Data ''10'!$B$228</c:f>
              <c:strCache>
                <c:ptCount val="1"/>
                <c:pt idx="0">
                  <c:v>assessment and learning material</c:v>
                </c:pt>
              </c:strCache>
            </c:strRef>
          </c:tx>
          <c:invertIfNegative val="0"/>
          <c:cat>
            <c:strRef>
              <c:f>'EC Data ''10'!$E$226:$F$226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'EC Data ''10'!$E$228:$F$228</c:f>
              <c:numCache>
                <c:formatCode>0%</c:formatCode>
                <c:ptCount val="2"/>
                <c:pt idx="0">
                  <c:v>0.84552845528455289</c:v>
                </c:pt>
                <c:pt idx="1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608448"/>
        <c:axId val="163609984"/>
      </c:barChart>
      <c:catAx>
        <c:axId val="16360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63609984"/>
        <c:crosses val="autoZero"/>
        <c:auto val="1"/>
        <c:lblAlgn val="ctr"/>
        <c:lblOffset val="100"/>
        <c:noMultiLvlLbl val="0"/>
      </c:catAx>
      <c:valAx>
        <c:axId val="16360998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636084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18" Type="http://schemas.openxmlformats.org/officeDocument/2006/relationships/chart" Target="../charts/chart37.xml"/><Relationship Id="rId26" Type="http://schemas.openxmlformats.org/officeDocument/2006/relationships/chart" Target="../charts/chart45.xml"/><Relationship Id="rId3" Type="http://schemas.openxmlformats.org/officeDocument/2006/relationships/chart" Target="../charts/chart22.xml"/><Relationship Id="rId21" Type="http://schemas.openxmlformats.org/officeDocument/2006/relationships/chart" Target="../charts/chart40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17" Type="http://schemas.openxmlformats.org/officeDocument/2006/relationships/chart" Target="../charts/chart36.xml"/><Relationship Id="rId25" Type="http://schemas.openxmlformats.org/officeDocument/2006/relationships/chart" Target="../charts/chart44.xml"/><Relationship Id="rId2" Type="http://schemas.openxmlformats.org/officeDocument/2006/relationships/chart" Target="../charts/chart21.xml"/><Relationship Id="rId16" Type="http://schemas.openxmlformats.org/officeDocument/2006/relationships/chart" Target="../charts/chart35.xml"/><Relationship Id="rId20" Type="http://schemas.openxmlformats.org/officeDocument/2006/relationships/chart" Target="../charts/chart39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24" Type="http://schemas.openxmlformats.org/officeDocument/2006/relationships/chart" Target="../charts/chart43.xml"/><Relationship Id="rId5" Type="http://schemas.openxmlformats.org/officeDocument/2006/relationships/chart" Target="../charts/chart24.xml"/><Relationship Id="rId15" Type="http://schemas.openxmlformats.org/officeDocument/2006/relationships/chart" Target="../charts/chart34.xml"/><Relationship Id="rId23" Type="http://schemas.openxmlformats.org/officeDocument/2006/relationships/chart" Target="../charts/chart42.xml"/><Relationship Id="rId10" Type="http://schemas.openxmlformats.org/officeDocument/2006/relationships/chart" Target="../charts/chart29.xml"/><Relationship Id="rId19" Type="http://schemas.openxmlformats.org/officeDocument/2006/relationships/chart" Target="../charts/chart38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Relationship Id="rId14" Type="http://schemas.openxmlformats.org/officeDocument/2006/relationships/chart" Target="../charts/chart33.xml"/><Relationship Id="rId22" Type="http://schemas.openxmlformats.org/officeDocument/2006/relationships/chart" Target="../charts/chart4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0</xdr:rowOff>
    </xdr:from>
    <xdr:to>
      <xdr:col>8</xdr:col>
      <xdr:colOff>314325</xdr:colOff>
      <xdr:row>15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231775</xdr:colOff>
      <xdr:row>89</xdr:row>
      <xdr:rowOff>142875</xdr:rowOff>
    </xdr:from>
    <xdr:to>
      <xdr:col>8</xdr:col>
      <xdr:colOff>536575</xdr:colOff>
      <xdr:row>104</xdr:row>
      <xdr:rowOff>28575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9072</xdr:colOff>
      <xdr:row>16</xdr:row>
      <xdr:rowOff>168728</xdr:rowOff>
    </xdr:from>
    <xdr:to>
      <xdr:col>9</xdr:col>
      <xdr:colOff>40822</xdr:colOff>
      <xdr:row>35</xdr:row>
      <xdr:rowOff>27214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317499</xdr:colOff>
      <xdr:row>55</xdr:row>
      <xdr:rowOff>168275</xdr:rowOff>
    </xdr:from>
    <xdr:to>
      <xdr:col>9</xdr:col>
      <xdr:colOff>374650</xdr:colOff>
      <xdr:row>70</xdr:row>
      <xdr:rowOff>187325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217714</xdr:colOff>
      <xdr:row>72</xdr:row>
      <xdr:rowOff>0</xdr:rowOff>
    </xdr:from>
    <xdr:to>
      <xdr:col>9</xdr:col>
      <xdr:colOff>272142</xdr:colOff>
      <xdr:row>87</xdr:row>
      <xdr:rowOff>164194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95250</xdr:colOff>
      <xdr:row>89</xdr:row>
      <xdr:rowOff>127000</xdr:rowOff>
    </xdr:from>
    <xdr:to>
      <xdr:col>17</xdr:col>
      <xdr:colOff>400050</xdr:colOff>
      <xdr:row>104</xdr:row>
      <xdr:rowOff>12700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412750</xdr:colOff>
      <xdr:row>37</xdr:row>
      <xdr:rowOff>63500</xdr:rowOff>
    </xdr:from>
    <xdr:to>
      <xdr:col>9</xdr:col>
      <xdr:colOff>167968</xdr:colOff>
      <xdr:row>53</xdr:row>
      <xdr:rowOff>57355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222250</xdr:colOff>
      <xdr:row>56</xdr:row>
      <xdr:rowOff>31750</xdr:rowOff>
    </xdr:from>
    <xdr:to>
      <xdr:col>18</xdr:col>
      <xdr:colOff>279401</xdr:colOff>
      <xdr:row>71</xdr:row>
      <xdr:rowOff>50800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158750</xdr:colOff>
      <xdr:row>105</xdr:row>
      <xdr:rowOff>167968</xdr:rowOff>
    </xdr:from>
    <xdr:to>
      <xdr:col>9</xdr:col>
      <xdr:colOff>215901</xdr:colOff>
      <xdr:row>120</xdr:row>
      <xdr:rowOff>187017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132120</xdr:colOff>
      <xdr:row>122</xdr:row>
      <xdr:rowOff>95250</xdr:rowOff>
    </xdr:from>
    <xdr:to>
      <xdr:col>9</xdr:col>
      <xdr:colOff>189271</xdr:colOff>
      <xdr:row>137</xdr:row>
      <xdr:rowOff>114299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19460</xdr:colOff>
      <xdr:row>122</xdr:row>
      <xdr:rowOff>135193</xdr:rowOff>
    </xdr:from>
    <xdr:to>
      <xdr:col>18</xdr:col>
      <xdr:colOff>76611</xdr:colOff>
      <xdr:row>137</xdr:row>
      <xdr:rowOff>154242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31750</xdr:colOff>
      <xdr:row>105</xdr:row>
      <xdr:rowOff>158750</xdr:rowOff>
    </xdr:from>
    <xdr:to>
      <xdr:col>18</xdr:col>
      <xdr:colOff>88901</xdr:colOff>
      <xdr:row>120</xdr:row>
      <xdr:rowOff>177799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21</xdr:col>
      <xdr:colOff>304800</xdr:colOff>
      <xdr:row>15</xdr:row>
      <xdr:rowOff>76200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14</xdr:col>
      <xdr:colOff>1</xdr:colOff>
      <xdr:row>16</xdr:row>
      <xdr:rowOff>163286</xdr:rowOff>
    </xdr:from>
    <xdr:to>
      <xdr:col>22</xdr:col>
      <xdr:colOff>38102</xdr:colOff>
      <xdr:row>34</xdr:row>
      <xdr:rowOff>10886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20</xdr:col>
      <xdr:colOff>244928</xdr:colOff>
      <xdr:row>106</xdr:row>
      <xdr:rowOff>0</xdr:rowOff>
    </xdr:from>
    <xdr:to>
      <xdr:col>28</xdr:col>
      <xdr:colOff>302080</xdr:colOff>
      <xdr:row>121</xdr:row>
      <xdr:rowOff>19049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20</xdr:col>
      <xdr:colOff>0</xdr:colOff>
      <xdr:row>56</xdr:row>
      <xdr:rowOff>13607</xdr:rowOff>
    </xdr:from>
    <xdr:to>
      <xdr:col>28</xdr:col>
      <xdr:colOff>57152</xdr:colOff>
      <xdr:row>71</xdr:row>
      <xdr:rowOff>32657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20</xdr:col>
      <xdr:colOff>244929</xdr:colOff>
      <xdr:row>123</xdr:row>
      <xdr:rowOff>54428</xdr:rowOff>
    </xdr:from>
    <xdr:to>
      <xdr:col>28</xdr:col>
      <xdr:colOff>302081</xdr:colOff>
      <xdr:row>138</xdr:row>
      <xdr:rowOff>73477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11</xdr:col>
      <xdr:colOff>0</xdr:colOff>
      <xdr:row>73</xdr:row>
      <xdr:rowOff>0</xdr:rowOff>
    </xdr:from>
    <xdr:to>
      <xdr:col>19</xdr:col>
      <xdr:colOff>54429</xdr:colOff>
      <xdr:row>88</xdr:row>
      <xdr:rowOff>164194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20</xdr:col>
      <xdr:colOff>0</xdr:colOff>
      <xdr:row>73</xdr:row>
      <xdr:rowOff>0</xdr:rowOff>
    </xdr:from>
    <xdr:to>
      <xdr:col>28</xdr:col>
      <xdr:colOff>54429</xdr:colOff>
      <xdr:row>88</xdr:row>
      <xdr:rowOff>164194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8</xdr:col>
      <xdr:colOff>422325</xdr:colOff>
      <xdr:row>15</xdr:row>
      <xdr:rowOff>22500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609598</xdr:colOff>
      <xdr:row>16</xdr:row>
      <xdr:rowOff>9524</xdr:rowOff>
    </xdr:from>
    <xdr:to>
      <xdr:col>8</xdr:col>
      <xdr:colOff>412798</xdr:colOff>
      <xdr:row>31</xdr:row>
      <xdr:rowOff>32024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31</xdr:row>
      <xdr:rowOff>190498</xdr:rowOff>
    </xdr:from>
    <xdr:to>
      <xdr:col>8</xdr:col>
      <xdr:colOff>422325</xdr:colOff>
      <xdr:row>47</xdr:row>
      <xdr:rowOff>22498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48</xdr:row>
      <xdr:rowOff>0</xdr:rowOff>
    </xdr:from>
    <xdr:to>
      <xdr:col>8</xdr:col>
      <xdr:colOff>422325</xdr:colOff>
      <xdr:row>63</xdr:row>
      <xdr:rowOff>22500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64</xdr:row>
      <xdr:rowOff>0</xdr:rowOff>
    </xdr:from>
    <xdr:to>
      <xdr:col>8</xdr:col>
      <xdr:colOff>422325</xdr:colOff>
      <xdr:row>79</xdr:row>
      <xdr:rowOff>22500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9525</xdr:colOff>
      <xdr:row>80</xdr:row>
      <xdr:rowOff>0</xdr:rowOff>
    </xdr:from>
    <xdr:to>
      <xdr:col>8</xdr:col>
      <xdr:colOff>422325</xdr:colOff>
      <xdr:row>95</xdr:row>
      <xdr:rowOff>22500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9525</xdr:colOff>
      <xdr:row>96</xdr:row>
      <xdr:rowOff>0</xdr:rowOff>
    </xdr:from>
    <xdr:to>
      <xdr:col>8</xdr:col>
      <xdr:colOff>422325</xdr:colOff>
      <xdr:row>111</xdr:row>
      <xdr:rowOff>22500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9525</xdr:colOff>
      <xdr:row>112</xdr:row>
      <xdr:rowOff>0</xdr:rowOff>
    </xdr:from>
    <xdr:to>
      <xdr:col>8</xdr:col>
      <xdr:colOff>422325</xdr:colOff>
      <xdr:row>127</xdr:row>
      <xdr:rowOff>22500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128</xdr:row>
      <xdr:rowOff>0</xdr:rowOff>
    </xdr:from>
    <xdr:to>
      <xdr:col>8</xdr:col>
      <xdr:colOff>412800</xdr:colOff>
      <xdr:row>143</xdr:row>
      <xdr:rowOff>22500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193</xdr:row>
      <xdr:rowOff>0</xdr:rowOff>
    </xdr:from>
    <xdr:to>
      <xdr:col>8</xdr:col>
      <xdr:colOff>412800</xdr:colOff>
      <xdr:row>208</xdr:row>
      <xdr:rowOff>22500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9525</xdr:colOff>
      <xdr:row>209</xdr:row>
      <xdr:rowOff>0</xdr:rowOff>
    </xdr:from>
    <xdr:to>
      <xdr:col>8</xdr:col>
      <xdr:colOff>422325</xdr:colOff>
      <xdr:row>224</xdr:row>
      <xdr:rowOff>22500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145</xdr:row>
      <xdr:rowOff>0</xdr:rowOff>
    </xdr:from>
    <xdr:to>
      <xdr:col>8</xdr:col>
      <xdr:colOff>412800</xdr:colOff>
      <xdr:row>160</xdr:row>
      <xdr:rowOff>22500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171236</xdr:colOff>
      <xdr:row>161</xdr:row>
      <xdr:rowOff>32107</xdr:rowOff>
    </xdr:from>
    <xdr:to>
      <xdr:col>18</xdr:col>
      <xdr:colOff>584036</xdr:colOff>
      <xdr:row>176</xdr:row>
      <xdr:rowOff>54607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42809</xdr:colOff>
      <xdr:row>177</xdr:row>
      <xdr:rowOff>0</xdr:rowOff>
    </xdr:from>
    <xdr:to>
      <xdr:col>18</xdr:col>
      <xdr:colOff>455609</xdr:colOff>
      <xdr:row>192</xdr:row>
      <xdr:rowOff>22500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9955</xdr:colOff>
      <xdr:row>0</xdr:row>
      <xdr:rowOff>0</xdr:rowOff>
    </xdr:from>
    <xdr:to>
      <xdr:col>21</xdr:col>
      <xdr:colOff>422755</xdr:colOff>
      <xdr:row>15</xdr:row>
      <xdr:rowOff>22500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14</xdr:col>
      <xdr:colOff>0</xdr:colOff>
      <xdr:row>16</xdr:row>
      <xdr:rowOff>9524</xdr:rowOff>
    </xdr:from>
    <xdr:to>
      <xdr:col>21</xdr:col>
      <xdr:colOff>413228</xdr:colOff>
      <xdr:row>31</xdr:row>
      <xdr:rowOff>32024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14</xdr:col>
      <xdr:colOff>9955</xdr:colOff>
      <xdr:row>31</xdr:row>
      <xdr:rowOff>190498</xdr:rowOff>
    </xdr:from>
    <xdr:to>
      <xdr:col>21</xdr:col>
      <xdr:colOff>422755</xdr:colOff>
      <xdr:row>47</xdr:row>
      <xdr:rowOff>22498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14</xdr:col>
      <xdr:colOff>9955</xdr:colOff>
      <xdr:row>48</xdr:row>
      <xdr:rowOff>0</xdr:rowOff>
    </xdr:from>
    <xdr:to>
      <xdr:col>21</xdr:col>
      <xdr:colOff>422755</xdr:colOff>
      <xdr:row>63</xdr:row>
      <xdr:rowOff>22500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14</xdr:col>
      <xdr:colOff>9955</xdr:colOff>
      <xdr:row>64</xdr:row>
      <xdr:rowOff>0</xdr:rowOff>
    </xdr:from>
    <xdr:to>
      <xdr:col>21</xdr:col>
      <xdr:colOff>422755</xdr:colOff>
      <xdr:row>79</xdr:row>
      <xdr:rowOff>22500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14</xdr:col>
      <xdr:colOff>9955</xdr:colOff>
      <xdr:row>80</xdr:row>
      <xdr:rowOff>0</xdr:rowOff>
    </xdr:from>
    <xdr:to>
      <xdr:col>21</xdr:col>
      <xdr:colOff>422755</xdr:colOff>
      <xdr:row>95</xdr:row>
      <xdr:rowOff>22500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14</xdr:col>
      <xdr:colOff>9955</xdr:colOff>
      <xdr:row>96</xdr:row>
      <xdr:rowOff>0</xdr:rowOff>
    </xdr:from>
    <xdr:to>
      <xdr:col>21</xdr:col>
      <xdr:colOff>422755</xdr:colOff>
      <xdr:row>111</xdr:row>
      <xdr:rowOff>22500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14</xdr:col>
      <xdr:colOff>9955</xdr:colOff>
      <xdr:row>112</xdr:row>
      <xdr:rowOff>0</xdr:rowOff>
    </xdr:from>
    <xdr:to>
      <xdr:col>21</xdr:col>
      <xdr:colOff>422755</xdr:colOff>
      <xdr:row>127</xdr:row>
      <xdr:rowOff>22500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14</xdr:col>
      <xdr:colOff>430</xdr:colOff>
      <xdr:row>128</xdr:row>
      <xdr:rowOff>0</xdr:rowOff>
    </xdr:from>
    <xdr:to>
      <xdr:col>21</xdr:col>
      <xdr:colOff>413230</xdr:colOff>
      <xdr:row>143</xdr:row>
      <xdr:rowOff>22500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14</xdr:col>
      <xdr:colOff>430</xdr:colOff>
      <xdr:row>193</xdr:row>
      <xdr:rowOff>0</xdr:rowOff>
    </xdr:from>
    <xdr:to>
      <xdr:col>21</xdr:col>
      <xdr:colOff>413230</xdr:colOff>
      <xdr:row>208</xdr:row>
      <xdr:rowOff>22500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14</xdr:col>
      <xdr:colOff>9955</xdr:colOff>
      <xdr:row>209</xdr:row>
      <xdr:rowOff>0</xdr:rowOff>
    </xdr:from>
    <xdr:to>
      <xdr:col>21</xdr:col>
      <xdr:colOff>422755</xdr:colOff>
      <xdr:row>224</xdr:row>
      <xdr:rowOff>22500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14</xdr:col>
      <xdr:colOff>430</xdr:colOff>
      <xdr:row>145</xdr:row>
      <xdr:rowOff>0</xdr:rowOff>
    </xdr:from>
    <xdr:to>
      <xdr:col>21</xdr:col>
      <xdr:colOff>413230</xdr:colOff>
      <xdr:row>160</xdr:row>
      <xdr:rowOff>22500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8"/>
  <sheetViews>
    <sheetView topLeftCell="A127" zoomScale="78" zoomScaleNormal="78" workbookViewId="0">
      <selection activeCell="I233" sqref="I233"/>
    </sheetView>
  </sheetViews>
  <sheetFormatPr defaultRowHeight="15" x14ac:dyDescent="0.25"/>
  <cols>
    <col min="1" max="1" width="5.28515625" style="1" customWidth="1"/>
  </cols>
  <sheetData>
    <row r="1" spans="1:23" s="1" customFormat="1" x14ac:dyDescent="0.25">
      <c r="A1" s="12"/>
      <c r="B1" s="12" t="s">
        <v>0</v>
      </c>
      <c r="C1" s="12" t="s">
        <v>1</v>
      </c>
      <c r="D1" s="12" t="s">
        <v>2</v>
      </c>
      <c r="E1" s="39" t="s">
        <v>3</v>
      </c>
      <c r="F1" s="40"/>
      <c r="G1" s="12" t="s">
        <v>4</v>
      </c>
      <c r="H1" s="12" t="s">
        <v>5</v>
      </c>
      <c r="I1" s="39" t="s">
        <v>6</v>
      </c>
      <c r="J1" s="40"/>
      <c r="K1" s="12" t="s">
        <v>7</v>
      </c>
      <c r="L1" s="22" t="s">
        <v>8</v>
      </c>
      <c r="M1" s="28"/>
      <c r="N1" s="18" t="s">
        <v>9</v>
      </c>
      <c r="O1" s="12" t="s">
        <v>10</v>
      </c>
      <c r="P1" s="12" t="s">
        <v>11</v>
      </c>
      <c r="Q1" s="12" t="s">
        <v>12</v>
      </c>
      <c r="R1" s="12" t="s">
        <v>13</v>
      </c>
    </row>
    <row r="2" spans="1:23" x14ac:dyDescent="0.25">
      <c r="A2" s="1">
        <v>1</v>
      </c>
      <c r="B2" s="8">
        <v>1</v>
      </c>
      <c r="C2">
        <v>4</v>
      </c>
      <c r="D2" s="8">
        <v>3</v>
      </c>
      <c r="E2" s="6">
        <v>2</v>
      </c>
      <c r="F2" s="10"/>
      <c r="G2">
        <v>4</v>
      </c>
      <c r="H2" s="8">
        <v>5</v>
      </c>
      <c r="I2" s="6">
        <v>1</v>
      </c>
      <c r="J2" s="10"/>
      <c r="K2">
        <v>1</v>
      </c>
      <c r="L2" s="23">
        <v>4</v>
      </c>
      <c r="M2" s="29">
        <v>2</v>
      </c>
      <c r="N2" s="21" t="s">
        <v>19</v>
      </c>
      <c r="O2">
        <v>19</v>
      </c>
      <c r="P2" s="13">
        <v>3</v>
      </c>
      <c r="Q2">
        <v>4</v>
      </c>
      <c r="R2" s="13">
        <v>2</v>
      </c>
    </row>
    <row r="3" spans="1:23" x14ac:dyDescent="0.25">
      <c r="A3" s="1">
        <v>2</v>
      </c>
      <c r="B3" s="8">
        <v>2</v>
      </c>
      <c r="C3">
        <v>4</v>
      </c>
      <c r="D3" s="8">
        <v>3</v>
      </c>
      <c r="E3" s="6">
        <v>1</v>
      </c>
      <c r="F3" s="41">
        <v>90</v>
      </c>
      <c r="G3">
        <v>1</v>
      </c>
      <c r="H3" s="8">
        <v>3</v>
      </c>
      <c r="I3" s="6">
        <v>3</v>
      </c>
      <c r="J3" s="10"/>
      <c r="K3">
        <v>1</v>
      </c>
      <c r="L3" s="24">
        <v>4</v>
      </c>
      <c r="M3" s="30">
        <v>2</v>
      </c>
      <c r="N3" s="10" t="s">
        <v>19</v>
      </c>
      <c r="O3">
        <v>19</v>
      </c>
      <c r="P3" s="8">
        <v>3</v>
      </c>
      <c r="Q3">
        <v>5</v>
      </c>
      <c r="R3" s="8">
        <v>2</v>
      </c>
    </row>
    <row r="4" spans="1:23" x14ac:dyDescent="0.25">
      <c r="A4" s="1">
        <v>3</v>
      </c>
      <c r="B4" s="8">
        <v>2</v>
      </c>
      <c r="C4">
        <v>3</v>
      </c>
      <c r="D4" s="8">
        <v>3</v>
      </c>
      <c r="E4" s="6">
        <v>1</v>
      </c>
      <c r="F4" s="10">
        <v>100</v>
      </c>
      <c r="G4">
        <v>5</v>
      </c>
      <c r="H4" s="8">
        <v>5</v>
      </c>
      <c r="I4" s="6">
        <v>1</v>
      </c>
      <c r="J4" s="10"/>
      <c r="K4">
        <v>1</v>
      </c>
      <c r="L4" s="24">
        <v>5</v>
      </c>
      <c r="M4" s="30">
        <v>1</v>
      </c>
      <c r="N4" s="10" t="s">
        <v>23</v>
      </c>
      <c r="O4">
        <v>18</v>
      </c>
      <c r="P4" s="8">
        <v>3</v>
      </c>
      <c r="Q4">
        <v>5</v>
      </c>
      <c r="R4" s="8">
        <v>1</v>
      </c>
      <c r="W4" t="s">
        <v>229</v>
      </c>
    </row>
    <row r="5" spans="1:23" x14ac:dyDescent="0.25">
      <c r="A5" s="1">
        <v>4</v>
      </c>
      <c r="B5" s="8">
        <v>2</v>
      </c>
      <c r="C5">
        <v>3</v>
      </c>
      <c r="D5" s="8">
        <v>3</v>
      </c>
      <c r="E5" s="6">
        <v>1</v>
      </c>
      <c r="F5" s="10">
        <v>80</v>
      </c>
      <c r="G5">
        <v>1</v>
      </c>
      <c r="H5" s="8">
        <v>3</v>
      </c>
      <c r="I5" s="6">
        <v>1</v>
      </c>
      <c r="J5" s="10"/>
      <c r="K5">
        <v>1</v>
      </c>
      <c r="L5" s="24">
        <v>4</v>
      </c>
      <c r="M5" s="30">
        <v>1</v>
      </c>
      <c r="N5" s="10" t="s">
        <v>23</v>
      </c>
      <c r="O5">
        <v>19</v>
      </c>
      <c r="P5" s="8">
        <v>4</v>
      </c>
      <c r="Q5">
        <v>4</v>
      </c>
      <c r="R5" s="8">
        <v>3</v>
      </c>
    </row>
    <row r="6" spans="1:23" x14ac:dyDescent="0.25">
      <c r="A6" s="1">
        <v>5</v>
      </c>
      <c r="B6" s="8">
        <v>2</v>
      </c>
      <c r="C6">
        <v>3</v>
      </c>
      <c r="D6" s="8">
        <v>3</v>
      </c>
      <c r="E6" s="6">
        <v>1</v>
      </c>
      <c r="F6" s="10">
        <v>80</v>
      </c>
      <c r="G6">
        <v>1</v>
      </c>
      <c r="H6" s="8">
        <v>2</v>
      </c>
      <c r="I6" s="6">
        <v>3</v>
      </c>
      <c r="J6" s="10"/>
      <c r="K6">
        <v>1</v>
      </c>
      <c r="L6" s="24">
        <v>3</v>
      </c>
      <c r="M6" s="30">
        <v>1</v>
      </c>
      <c r="N6" s="10" t="s">
        <v>23</v>
      </c>
      <c r="O6">
        <v>19</v>
      </c>
      <c r="P6" s="8">
        <v>7</v>
      </c>
      <c r="Q6">
        <v>2</v>
      </c>
      <c r="R6" s="8">
        <v>4</v>
      </c>
    </row>
    <row r="7" spans="1:23" x14ac:dyDescent="0.25">
      <c r="A7" s="1">
        <v>6</v>
      </c>
      <c r="B7" s="8">
        <v>2</v>
      </c>
      <c r="C7">
        <v>4</v>
      </c>
      <c r="D7" s="8">
        <v>3</v>
      </c>
      <c r="E7" s="6">
        <v>1</v>
      </c>
      <c r="F7" s="10">
        <v>100</v>
      </c>
      <c r="G7">
        <v>2</v>
      </c>
      <c r="H7" s="8">
        <v>3</v>
      </c>
      <c r="I7" s="6">
        <v>1</v>
      </c>
      <c r="J7" s="10"/>
      <c r="K7">
        <v>1</v>
      </c>
      <c r="L7" s="24">
        <v>4</v>
      </c>
      <c r="M7" s="30">
        <v>1</v>
      </c>
      <c r="N7" s="10" t="s">
        <v>23</v>
      </c>
      <c r="O7">
        <v>18</v>
      </c>
      <c r="P7" s="8">
        <v>3</v>
      </c>
      <c r="Q7">
        <v>4</v>
      </c>
      <c r="R7" s="8">
        <v>2</v>
      </c>
    </row>
    <row r="8" spans="1:23" x14ac:dyDescent="0.25">
      <c r="A8" s="1">
        <v>7</v>
      </c>
      <c r="B8" s="8">
        <v>2</v>
      </c>
      <c r="C8">
        <v>3</v>
      </c>
      <c r="D8" s="8">
        <v>3</v>
      </c>
      <c r="E8" s="6">
        <v>2</v>
      </c>
      <c r="F8" s="10"/>
      <c r="G8">
        <v>4</v>
      </c>
      <c r="H8" s="8">
        <v>3</v>
      </c>
      <c r="I8" s="6">
        <v>1</v>
      </c>
      <c r="J8" s="10"/>
      <c r="K8">
        <v>1</v>
      </c>
      <c r="L8" s="24">
        <v>4</v>
      </c>
      <c r="M8" s="30">
        <v>2</v>
      </c>
      <c r="N8" s="10" t="s">
        <v>19</v>
      </c>
      <c r="O8">
        <v>19</v>
      </c>
      <c r="P8" s="8">
        <v>4</v>
      </c>
      <c r="Q8">
        <v>3</v>
      </c>
      <c r="R8" s="8">
        <v>5</v>
      </c>
      <c r="W8" s="2" t="s">
        <v>20</v>
      </c>
    </row>
    <row r="9" spans="1:23" x14ac:dyDescent="0.25">
      <c r="A9" s="1">
        <v>8</v>
      </c>
      <c r="B9" s="8">
        <v>1</v>
      </c>
      <c r="C9">
        <v>1</v>
      </c>
      <c r="D9" s="8">
        <v>3</v>
      </c>
      <c r="E9" s="6">
        <v>1</v>
      </c>
      <c r="F9" s="10">
        <v>40</v>
      </c>
      <c r="G9">
        <v>3</v>
      </c>
      <c r="H9" s="8">
        <v>3</v>
      </c>
      <c r="I9" s="6">
        <v>1</v>
      </c>
      <c r="J9" s="10"/>
      <c r="K9">
        <v>1</v>
      </c>
      <c r="L9" s="24">
        <v>3</v>
      </c>
      <c r="M9" s="30">
        <v>2</v>
      </c>
      <c r="N9" s="10" t="s">
        <v>19</v>
      </c>
      <c r="O9">
        <v>20</v>
      </c>
      <c r="P9" s="8">
        <v>3</v>
      </c>
      <c r="Q9">
        <v>3</v>
      </c>
      <c r="R9" s="8">
        <v>4</v>
      </c>
      <c r="V9">
        <v>1</v>
      </c>
      <c r="W9" t="s">
        <v>126</v>
      </c>
    </row>
    <row r="10" spans="1:23" x14ac:dyDescent="0.25">
      <c r="A10" s="1">
        <v>9</v>
      </c>
      <c r="B10" s="8">
        <v>2</v>
      </c>
      <c r="C10">
        <v>3</v>
      </c>
      <c r="D10" s="8">
        <v>3</v>
      </c>
      <c r="E10" s="6">
        <v>1</v>
      </c>
      <c r="F10" s="10">
        <v>100</v>
      </c>
      <c r="G10">
        <v>4</v>
      </c>
      <c r="H10" s="8">
        <v>4</v>
      </c>
      <c r="I10" s="6">
        <v>1</v>
      </c>
      <c r="J10" s="10"/>
      <c r="K10">
        <v>1</v>
      </c>
      <c r="L10" s="24">
        <v>4</v>
      </c>
      <c r="M10" s="30">
        <v>1</v>
      </c>
      <c r="N10" s="10" t="s">
        <v>23</v>
      </c>
      <c r="O10">
        <v>18</v>
      </c>
      <c r="P10" s="8">
        <v>3</v>
      </c>
      <c r="Q10">
        <v>3</v>
      </c>
      <c r="R10" s="8">
        <v>4</v>
      </c>
      <c r="V10">
        <v>2</v>
      </c>
      <c r="W10" t="s">
        <v>25</v>
      </c>
    </row>
    <row r="11" spans="1:23" x14ac:dyDescent="0.25">
      <c r="A11" s="1">
        <v>10</v>
      </c>
      <c r="B11" s="8">
        <v>2</v>
      </c>
      <c r="C11">
        <v>4</v>
      </c>
      <c r="D11" s="8">
        <v>3</v>
      </c>
      <c r="E11" s="6">
        <v>1</v>
      </c>
      <c r="F11" s="10">
        <v>80</v>
      </c>
      <c r="G11">
        <v>3</v>
      </c>
      <c r="H11" s="8">
        <v>3</v>
      </c>
      <c r="I11" s="6">
        <v>1</v>
      </c>
      <c r="J11" s="10"/>
      <c r="K11">
        <v>1</v>
      </c>
      <c r="L11" s="24">
        <v>4</v>
      </c>
      <c r="M11" s="30">
        <v>2</v>
      </c>
      <c r="N11" s="10" t="s">
        <v>19</v>
      </c>
      <c r="O11">
        <v>19</v>
      </c>
      <c r="P11" s="8">
        <v>4</v>
      </c>
      <c r="Q11">
        <v>4</v>
      </c>
      <c r="R11" s="8">
        <v>3</v>
      </c>
      <c r="V11">
        <v>3</v>
      </c>
      <c r="W11" t="s">
        <v>21</v>
      </c>
    </row>
    <row r="12" spans="1:23" x14ac:dyDescent="0.25">
      <c r="A12" s="1">
        <v>11</v>
      </c>
      <c r="B12" s="8">
        <v>2</v>
      </c>
      <c r="C12">
        <v>1</v>
      </c>
      <c r="D12" s="8">
        <v>3</v>
      </c>
      <c r="E12" s="6">
        <v>2</v>
      </c>
      <c r="F12" s="10"/>
      <c r="G12">
        <v>3</v>
      </c>
      <c r="H12" s="8">
        <v>5</v>
      </c>
      <c r="I12" s="6">
        <v>1</v>
      </c>
      <c r="J12" s="10"/>
      <c r="K12">
        <v>1</v>
      </c>
      <c r="L12" s="24">
        <v>4</v>
      </c>
      <c r="M12" s="30">
        <v>2</v>
      </c>
      <c r="N12" s="10" t="s">
        <v>19</v>
      </c>
      <c r="O12">
        <v>19</v>
      </c>
      <c r="P12" s="8">
        <v>3</v>
      </c>
      <c r="Q12">
        <v>4</v>
      </c>
      <c r="R12" s="8">
        <v>2</v>
      </c>
      <c r="V12">
        <v>4</v>
      </c>
      <c r="W12" t="s">
        <v>24</v>
      </c>
    </row>
    <row r="13" spans="1:23" x14ac:dyDescent="0.25">
      <c r="A13" s="1">
        <v>12</v>
      </c>
      <c r="B13" s="8">
        <v>2</v>
      </c>
      <c r="C13">
        <v>3</v>
      </c>
      <c r="D13" s="8">
        <v>3</v>
      </c>
      <c r="E13" s="6">
        <v>2</v>
      </c>
      <c r="F13" s="10"/>
      <c r="G13">
        <v>3</v>
      </c>
      <c r="H13" s="8">
        <v>4</v>
      </c>
      <c r="I13" s="6">
        <v>1</v>
      </c>
      <c r="J13" s="10"/>
      <c r="K13">
        <v>1</v>
      </c>
      <c r="L13" s="24">
        <v>4</v>
      </c>
      <c r="M13" s="30">
        <v>2</v>
      </c>
      <c r="N13" s="10" t="s">
        <v>19</v>
      </c>
      <c r="O13">
        <v>19</v>
      </c>
      <c r="P13" s="8">
        <v>3</v>
      </c>
      <c r="Q13">
        <v>3</v>
      </c>
      <c r="R13" s="8">
        <v>2</v>
      </c>
      <c r="V13">
        <v>5</v>
      </c>
      <c r="W13" t="s">
        <v>58</v>
      </c>
    </row>
    <row r="14" spans="1:23" x14ac:dyDescent="0.25">
      <c r="A14" s="1">
        <v>13</v>
      </c>
      <c r="B14" s="8">
        <v>2</v>
      </c>
      <c r="C14">
        <v>2</v>
      </c>
      <c r="D14" s="8">
        <v>3</v>
      </c>
      <c r="E14" s="6">
        <v>1</v>
      </c>
      <c r="F14" s="10">
        <v>85</v>
      </c>
      <c r="G14">
        <v>4</v>
      </c>
      <c r="H14" s="8">
        <v>4</v>
      </c>
      <c r="I14" s="6">
        <v>1</v>
      </c>
      <c r="J14" s="10"/>
      <c r="K14">
        <v>2</v>
      </c>
      <c r="L14" s="24">
        <v>2</v>
      </c>
      <c r="M14" s="30">
        <v>2</v>
      </c>
      <c r="N14" s="10" t="s">
        <v>19</v>
      </c>
      <c r="O14">
        <v>18</v>
      </c>
      <c r="P14" s="8">
        <v>4</v>
      </c>
      <c r="Q14">
        <v>4</v>
      </c>
      <c r="R14" s="8">
        <v>4</v>
      </c>
      <c r="V14">
        <v>6</v>
      </c>
      <c r="W14" t="s">
        <v>100</v>
      </c>
    </row>
    <row r="15" spans="1:23" x14ac:dyDescent="0.25">
      <c r="A15" s="1">
        <v>14</v>
      </c>
      <c r="B15" s="8">
        <v>2</v>
      </c>
      <c r="C15">
        <v>3</v>
      </c>
      <c r="D15" s="8">
        <v>3</v>
      </c>
      <c r="E15" s="6">
        <v>1</v>
      </c>
      <c r="F15" s="10">
        <v>100</v>
      </c>
      <c r="G15">
        <v>2</v>
      </c>
      <c r="H15" s="8">
        <v>3</v>
      </c>
      <c r="I15" s="6">
        <v>1</v>
      </c>
      <c r="J15" s="10"/>
      <c r="K15">
        <v>1</v>
      </c>
      <c r="L15" s="24">
        <v>3</v>
      </c>
      <c r="M15" s="30">
        <v>2</v>
      </c>
      <c r="N15" s="10" t="s">
        <v>19</v>
      </c>
      <c r="O15">
        <v>18</v>
      </c>
      <c r="P15" s="8">
        <v>2</v>
      </c>
      <c r="Q15">
        <v>4</v>
      </c>
      <c r="R15" s="8">
        <v>3</v>
      </c>
      <c r="V15">
        <v>7</v>
      </c>
      <c r="W15" t="s">
        <v>26</v>
      </c>
    </row>
    <row r="16" spans="1:23" x14ac:dyDescent="0.25">
      <c r="A16" s="1">
        <v>15</v>
      </c>
      <c r="B16" s="8">
        <v>1</v>
      </c>
      <c r="C16">
        <v>3</v>
      </c>
      <c r="D16" s="8">
        <v>3</v>
      </c>
      <c r="E16" s="6">
        <v>1</v>
      </c>
      <c r="F16" s="10">
        <v>85</v>
      </c>
      <c r="G16">
        <v>3</v>
      </c>
      <c r="H16" s="8">
        <v>3</v>
      </c>
      <c r="I16" s="6">
        <v>3</v>
      </c>
      <c r="J16" s="10"/>
      <c r="K16">
        <v>2</v>
      </c>
      <c r="L16" s="24">
        <v>3</v>
      </c>
      <c r="M16" s="30">
        <v>1</v>
      </c>
      <c r="N16" s="10" t="s">
        <v>23</v>
      </c>
      <c r="O16">
        <v>19</v>
      </c>
      <c r="P16" s="8">
        <v>3</v>
      </c>
      <c r="Q16">
        <v>5</v>
      </c>
      <c r="R16" s="8">
        <v>2</v>
      </c>
      <c r="V16">
        <v>8</v>
      </c>
      <c r="W16" t="s">
        <v>93</v>
      </c>
    </row>
    <row r="17" spans="1:23" x14ac:dyDescent="0.25">
      <c r="A17" s="1">
        <v>16</v>
      </c>
      <c r="B17" s="8">
        <v>2</v>
      </c>
      <c r="C17">
        <v>1</v>
      </c>
      <c r="D17" s="8">
        <v>3</v>
      </c>
      <c r="E17" s="6">
        <v>1</v>
      </c>
      <c r="F17" s="10">
        <v>80</v>
      </c>
      <c r="G17">
        <v>2</v>
      </c>
      <c r="H17" s="8">
        <v>3</v>
      </c>
      <c r="I17" s="6">
        <v>1</v>
      </c>
      <c r="J17" s="10"/>
      <c r="K17">
        <v>1</v>
      </c>
      <c r="L17" s="24">
        <v>5</v>
      </c>
      <c r="M17" s="30">
        <v>2</v>
      </c>
      <c r="N17" s="10" t="s">
        <v>19</v>
      </c>
      <c r="O17">
        <v>19</v>
      </c>
      <c r="P17" s="8">
        <v>2</v>
      </c>
      <c r="Q17">
        <v>5</v>
      </c>
      <c r="R17" s="8">
        <v>5</v>
      </c>
      <c r="V17">
        <v>9</v>
      </c>
      <c r="W17" t="s">
        <v>95</v>
      </c>
    </row>
    <row r="18" spans="1:23" x14ac:dyDescent="0.25">
      <c r="A18" s="1">
        <v>17</v>
      </c>
      <c r="B18" s="8">
        <v>2</v>
      </c>
      <c r="C18">
        <v>1</v>
      </c>
      <c r="D18" s="8">
        <v>3</v>
      </c>
      <c r="E18" s="6">
        <v>1</v>
      </c>
      <c r="F18" s="10">
        <v>80</v>
      </c>
      <c r="G18">
        <v>2</v>
      </c>
      <c r="H18" s="8">
        <v>4</v>
      </c>
      <c r="I18" s="6">
        <v>1</v>
      </c>
      <c r="J18" s="10"/>
      <c r="K18">
        <v>1</v>
      </c>
      <c r="L18" s="24">
        <v>4</v>
      </c>
      <c r="M18" s="30">
        <v>1</v>
      </c>
      <c r="N18" s="10" t="s">
        <v>23</v>
      </c>
      <c r="O18">
        <v>19</v>
      </c>
      <c r="P18" s="8">
        <v>3</v>
      </c>
      <c r="Q18">
        <v>4</v>
      </c>
      <c r="R18" s="8">
        <v>3</v>
      </c>
    </row>
    <row r="19" spans="1:23" x14ac:dyDescent="0.25">
      <c r="A19" s="1">
        <v>18</v>
      </c>
      <c r="B19" s="8">
        <v>2</v>
      </c>
      <c r="C19">
        <v>1</v>
      </c>
      <c r="D19" s="8">
        <v>3</v>
      </c>
      <c r="E19" s="6">
        <v>1</v>
      </c>
      <c r="F19" s="10">
        <v>80</v>
      </c>
      <c r="G19">
        <v>3</v>
      </c>
      <c r="H19" s="8">
        <v>3</v>
      </c>
      <c r="I19" s="6">
        <v>1</v>
      </c>
      <c r="J19" s="10"/>
      <c r="K19">
        <v>1</v>
      </c>
      <c r="L19" s="24">
        <v>3</v>
      </c>
      <c r="M19" s="30">
        <v>2</v>
      </c>
      <c r="N19" s="10" t="s">
        <v>19</v>
      </c>
      <c r="O19">
        <v>19</v>
      </c>
      <c r="P19" s="8">
        <v>2</v>
      </c>
      <c r="Q19">
        <v>3</v>
      </c>
      <c r="R19" s="8">
        <v>2</v>
      </c>
      <c r="V19">
        <v>10</v>
      </c>
      <c r="W19" t="s">
        <v>45</v>
      </c>
    </row>
    <row r="20" spans="1:23" x14ac:dyDescent="0.25">
      <c r="A20" s="1">
        <v>19</v>
      </c>
      <c r="B20" s="8">
        <v>1</v>
      </c>
      <c r="C20">
        <v>2</v>
      </c>
      <c r="D20" s="8">
        <v>3</v>
      </c>
      <c r="E20" s="6">
        <v>1</v>
      </c>
      <c r="F20" s="10">
        <v>80</v>
      </c>
      <c r="G20">
        <v>3</v>
      </c>
      <c r="H20" s="8">
        <v>3</v>
      </c>
      <c r="I20" s="6">
        <v>1</v>
      </c>
      <c r="J20" s="10"/>
      <c r="K20">
        <v>2</v>
      </c>
      <c r="L20" s="24">
        <v>3</v>
      </c>
      <c r="M20" s="30">
        <v>2</v>
      </c>
      <c r="N20" s="10" t="s">
        <v>19</v>
      </c>
      <c r="O20">
        <v>18</v>
      </c>
      <c r="P20" s="8">
        <v>4</v>
      </c>
      <c r="Q20">
        <v>3</v>
      </c>
      <c r="R20" s="8">
        <v>4</v>
      </c>
      <c r="V20">
        <v>11</v>
      </c>
      <c r="W20" t="s">
        <v>89</v>
      </c>
    </row>
    <row r="21" spans="1:23" x14ac:dyDescent="0.25">
      <c r="A21" s="1">
        <v>20</v>
      </c>
      <c r="B21" s="8">
        <v>1</v>
      </c>
      <c r="C21">
        <v>3</v>
      </c>
      <c r="D21" s="8">
        <v>3</v>
      </c>
      <c r="E21" s="6">
        <v>2</v>
      </c>
      <c r="F21" s="10"/>
      <c r="G21">
        <v>3</v>
      </c>
      <c r="H21" s="8">
        <v>3</v>
      </c>
      <c r="I21" s="6">
        <v>1</v>
      </c>
      <c r="J21" s="10"/>
      <c r="K21">
        <v>1</v>
      </c>
      <c r="L21" s="24">
        <v>3</v>
      </c>
      <c r="M21" s="30">
        <v>2</v>
      </c>
      <c r="N21" s="10" t="s">
        <v>19</v>
      </c>
      <c r="O21">
        <v>19</v>
      </c>
      <c r="P21" s="8">
        <v>3</v>
      </c>
      <c r="Q21">
        <v>3</v>
      </c>
      <c r="R21" s="8">
        <v>3</v>
      </c>
    </row>
    <row r="22" spans="1:23" x14ac:dyDescent="0.25">
      <c r="A22" s="1">
        <v>21</v>
      </c>
      <c r="B22" s="8">
        <v>2</v>
      </c>
      <c r="C22">
        <v>3</v>
      </c>
      <c r="D22" s="8">
        <v>3</v>
      </c>
      <c r="E22" s="6">
        <v>1</v>
      </c>
      <c r="F22" s="10">
        <v>90</v>
      </c>
      <c r="G22">
        <v>3</v>
      </c>
      <c r="H22" s="8">
        <v>4</v>
      </c>
      <c r="I22" s="6">
        <v>1</v>
      </c>
      <c r="J22" s="10"/>
      <c r="K22">
        <v>1</v>
      </c>
      <c r="L22" s="24">
        <v>4</v>
      </c>
      <c r="M22" s="30">
        <v>2</v>
      </c>
      <c r="N22" s="10" t="s">
        <v>19</v>
      </c>
      <c r="O22">
        <v>18</v>
      </c>
      <c r="P22" s="8">
        <v>3</v>
      </c>
      <c r="Q22">
        <v>4</v>
      </c>
      <c r="R22" s="8">
        <v>4</v>
      </c>
    </row>
    <row r="23" spans="1:23" x14ac:dyDescent="0.25">
      <c r="A23" s="1">
        <v>22</v>
      </c>
      <c r="B23" s="8">
        <v>2</v>
      </c>
      <c r="C23">
        <v>4</v>
      </c>
      <c r="D23" s="8">
        <v>3</v>
      </c>
      <c r="E23" s="6">
        <v>1</v>
      </c>
      <c r="F23" s="10">
        <v>65</v>
      </c>
      <c r="G23">
        <v>1</v>
      </c>
      <c r="H23" s="8">
        <v>3</v>
      </c>
      <c r="I23" s="6">
        <v>1</v>
      </c>
      <c r="J23" s="10"/>
      <c r="K23">
        <v>1</v>
      </c>
      <c r="L23" s="24">
        <v>3</v>
      </c>
      <c r="M23" s="30">
        <v>1</v>
      </c>
      <c r="N23" s="10" t="s">
        <v>23</v>
      </c>
      <c r="O23">
        <v>18</v>
      </c>
      <c r="P23" s="8">
        <v>5</v>
      </c>
      <c r="Q23">
        <v>4</v>
      </c>
      <c r="R23" s="8">
        <v>3</v>
      </c>
    </row>
    <row r="24" spans="1:23" x14ac:dyDescent="0.25">
      <c r="A24" s="1">
        <v>23</v>
      </c>
      <c r="B24" s="8">
        <v>2</v>
      </c>
      <c r="C24">
        <v>3</v>
      </c>
      <c r="D24" s="8">
        <v>3</v>
      </c>
      <c r="E24" s="6">
        <v>1</v>
      </c>
      <c r="F24" s="10">
        <v>80</v>
      </c>
      <c r="G24">
        <v>3</v>
      </c>
      <c r="H24" s="8">
        <v>3</v>
      </c>
      <c r="I24" s="6">
        <v>1</v>
      </c>
      <c r="J24" s="10"/>
      <c r="K24">
        <v>1</v>
      </c>
      <c r="L24" s="24">
        <v>3</v>
      </c>
      <c r="M24" s="30">
        <v>1</v>
      </c>
      <c r="N24" s="10" t="s">
        <v>23</v>
      </c>
      <c r="O24">
        <v>18</v>
      </c>
      <c r="P24" s="8">
        <v>4</v>
      </c>
      <c r="Q24">
        <v>4</v>
      </c>
      <c r="R24" s="8">
        <v>2</v>
      </c>
    </row>
    <row r="25" spans="1:23" x14ac:dyDescent="0.25">
      <c r="A25" s="1">
        <v>24</v>
      </c>
      <c r="B25" s="8">
        <v>2</v>
      </c>
      <c r="C25">
        <v>4</v>
      </c>
      <c r="D25" s="8">
        <v>3</v>
      </c>
      <c r="E25" s="6">
        <v>1</v>
      </c>
      <c r="F25" s="10">
        <v>90</v>
      </c>
      <c r="G25">
        <v>3</v>
      </c>
      <c r="H25" s="8">
        <v>3</v>
      </c>
      <c r="I25" s="6">
        <v>1</v>
      </c>
      <c r="J25" s="10"/>
      <c r="K25">
        <v>1</v>
      </c>
      <c r="L25" s="24">
        <v>4</v>
      </c>
      <c r="M25" s="30">
        <v>1</v>
      </c>
      <c r="N25" s="10" t="s">
        <v>23</v>
      </c>
      <c r="O25">
        <v>18</v>
      </c>
      <c r="P25" s="8">
        <v>3</v>
      </c>
      <c r="Q25">
        <v>3</v>
      </c>
      <c r="R25" s="8">
        <v>2</v>
      </c>
    </row>
    <row r="26" spans="1:23" x14ac:dyDescent="0.25">
      <c r="A26" s="1">
        <v>25</v>
      </c>
      <c r="B26" s="8">
        <v>2</v>
      </c>
      <c r="C26">
        <v>3</v>
      </c>
      <c r="D26" s="8">
        <v>3</v>
      </c>
      <c r="E26" s="6">
        <v>2</v>
      </c>
      <c r="F26" s="10"/>
      <c r="G26">
        <v>2</v>
      </c>
      <c r="H26" s="8">
        <v>2</v>
      </c>
      <c r="I26" s="6">
        <v>1</v>
      </c>
      <c r="J26" s="10"/>
      <c r="K26">
        <v>1</v>
      </c>
      <c r="L26" s="24">
        <v>4</v>
      </c>
      <c r="M26" s="30">
        <v>1</v>
      </c>
      <c r="N26" s="10" t="s">
        <v>23</v>
      </c>
      <c r="O26">
        <v>18</v>
      </c>
      <c r="P26" s="8">
        <v>3</v>
      </c>
      <c r="Q26">
        <v>4</v>
      </c>
      <c r="R26" s="8">
        <v>2</v>
      </c>
    </row>
    <row r="27" spans="1:23" x14ac:dyDescent="0.25">
      <c r="A27" s="1">
        <v>26</v>
      </c>
      <c r="B27" s="8">
        <v>2</v>
      </c>
      <c r="C27">
        <v>3</v>
      </c>
      <c r="D27" s="8">
        <v>3</v>
      </c>
      <c r="E27" s="6">
        <v>2</v>
      </c>
      <c r="F27" s="10"/>
      <c r="G27">
        <v>2</v>
      </c>
      <c r="H27" s="8">
        <v>3</v>
      </c>
      <c r="I27" s="6">
        <v>1</v>
      </c>
      <c r="J27" s="10"/>
      <c r="K27">
        <v>1</v>
      </c>
      <c r="L27" s="24">
        <v>3</v>
      </c>
      <c r="M27" s="30">
        <v>1</v>
      </c>
      <c r="N27" s="10" t="s">
        <v>23</v>
      </c>
      <c r="O27">
        <v>18</v>
      </c>
      <c r="P27" s="8">
        <v>2</v>
      </c>
      <c r="Q27">
        <v>4</v>
      </c>
      <c r="R27" s="8">
        <v>2</v>
      </c>
    </row>
    <row r="28" spans="1:23" x14ac:dyDescent="0.25">
      <c r="A28" s="1">
        <v>27</v>
      </c>
      <c r="B28" s="8">
        <v>2</v>
      </c>
      <c r="C28">
        <v>4</v>
      </c>
      <c r="D28" s="8">
        <v>3</v>
      </c>
      <c r="E28" s="6">
        <v>1</v>
      </c>
      <c r="F28" s="10">
        <v>80</v>
      </c>
      <c r="G28">
        <v>2</v>
      </c>
      <c r="H28" s="8">
        <v>3</v>
      </c>
      <c r="I28" s="6">
        <v>1</v>
      </c>
      <c r="J28" s="10"/>
      <c r="K28">
        <v>1</v>
      </c>
      <c r="L28" s="24">
        <v>3</v>
      </c>
      <c r="M28" s="30">
        <v>2</v>
      </c>
      <c r="N28" s="10" t="s">
        <v>19</v>
      </c>
      <c r="O28">
        <v>19</v>
      </c>
      <c r="P28" s="8">
        <v>3</v>
      </c>
      <c r="Q28">
        <v>3</v>
      </c>
      <c r="R28" s="8">
        <v>4</v>
      </c>
    </row>
    <row r="29" spans="1:23" x14ac:dyDescent="0.25">
      <c r="A29" s="1">
        <v>28</v>
      </c>
      <c r="B29" s="8">
        <v>2</v>
      </c>
      <c r="C29">
        <v>4</v>
      </c>
      <c r="D29" s="8">
        <v>3</v>
      </c>
      <c r="E29" s="6">
        <v>2</v>
      </c>
      <c r="F29" s="10"/>
      <c r="G29">
        <v>3</v>
      </c>
      <c r="H29" s="8">
        <v>3</v>
      </c>
      <c r="I29" s="6">
        <v>3</v>
      </c>
      <c r="J29" s="10"/>
      <c r="K29">
        <v>1</v>
      </c>
      <c r="L29" s="24">
        <v>4</v>
      </c>
      <c r="M29" s="30">
        <v>2</v>
      </c>
      <c r="N29" s="10" t="s">
        <v>19</v>
      </c>
      <c r="O29">
        <v>19</v>
      </c>
      <c r="P29" s="8">
        <v>4</v>
      </c>
      <c r="Q29">
        <v>4</v>
      </c>
      <c r="R29" s="8">
        <v>2</v>
      </c>
    </row>
    <row r="30" spans="1:23" x14ac:dyDescent="0.25">
      <c r="A30" s="1">
        <v>29</v>
      </c>
      <c r="B30" s="8">
        <v>2</v>
      </c>
      <c r="C30">
        <v>3</v>
      </c>
      <c r="D30" s="8">
        <v>3</v>
      </c>
      <c r="E30" s="6">
        <v>1</v>
      </c>
      <c r="F30" s="10">
        <v>100</v>
      </c>
      <c r="G30">
        <v>2</v>
      </c>
      <c r="H30" s="8">
        <v>3</v>
      </c>
      <c r="I30" s="6">
        <v>1</v>
      </c>
      <c r="J30" s="10"/>
      <c r="K30">
        <v>1</v>
      </c>
      <c r="L30" s="24">
        <v>5</v>
      </c>
      <c r="M30" s="30">
        <v>1</v>
      </c>
      <c r="N30" s="10" t="s">
        <v>23</v>
      </c>
      <c r="O30">
        <v>21</v>
      </c>
      <c r="P30" s="8">
        <v>4</v>
      </c>
      <c r="Q30">
        <v>4</v>
      </c>
      <c r="R30" s="8">
        <v>2</v>
      </c>
    </row>
    <row r="31" spans="1:23" x14ac:dyDescent="0.25">
      <c r="A31" s="1">
        <v>30</v>
      </c>
      <c r="B31" s="8">
        <v>2</v>
      </c>
      <c r="C31">
        <v>2</v>
      </c>
      <c r="D31" s="8">
        <v>3</v>
      </c>
      <c r="E31" s="6">
        <v>2</v>
      </c>
      <c r="F31" s="10"/>
      <c r="G31">
        <v>3</v>
      </c>
      <c r="H31" s="8">
        <v>3</v>
      </c>
      <c r="I31" s="6">
        <v>1</v>
      </c>
      <c r="J31" s="10"/>
      <c r="K31">
        <v>1</v>
      </c>
      <c r="L31" s="24">
        <v>4</v>
      </c>
      <c r="M31" s="30">
        <v>1</v>
      </c>
      <c r="N31" s="10" t="s">
        <v>23</v>
      </c>
      <c r="O31">
        <v>18</v>
      </c>
      <c r="P31" s="8">
        <v>5</v>
      </c>
      <c r="Q31">
        <v>3</v>
      </c>
      <c r="R31" s="8">
        <v>3</v>
      </c>
    </row>
    <row r="32" spans="1:23" x14ac:dyDescent="0.25">
      <c r="A32" s="1">
        <v>31</v>
      </c>
      <c r="B32" s="8">
        <v>1</v>
      </c>
      <c r="C32">
        <v>4</v>
      </c>
      <c r="D32" s="8">
        <v>3</v>
      </c>
      <c r="E32" s="6">
        <v>1</v>
      </c>
      <c r="F32" s="10">
        <v>80</v>
      </c>
      <c r="G32">
        <v>2</v>
      </c>
      <c r="H32" s="8">
        <v>3</v>
      </c>
      <c r="I32" s="6">
        <v>3</v>
      </c>
      <c r="J32" s="10"/>
      <c r="K32">
        <v>1</v>
      </c>
      <c r="L32" s="24">
        <v>3</v>
      </c>
      <c r="M32" s="30">
        <v>1</v>
      </c>
      <c r="N32" s="10" t="s">
        <v>23</v>
      </c>
      <c r="O32">
        <v>19</v>
      </c>
      <c r="P32" s="8">
        <v>3</v>
      </c>
      <c r="Q32">
        <v>4</v>
      </c>
      <c r="R32" s="8">
        <v>3</v>
      </c>
    </row>
    <row r="33" spans="1:18" x14ac:dyDescent="0.25">
      <c r="A33" s="1">
        <v>32</v>
      </c>
      <c r="B33" s="8">
        <v>2</v>
      </c>
      <c r="C33">
        <v>3</v>
      </c>
      <c r="D33" s="8">
        <v>3</v>
      </c>
      <c r="E33" s="6">
        <v>1</v>
      </c>
      <c r="F33" s="10">
        <v>90</v>
      </c>
      <c r="G33">
        <v>1</v>
      </c>
      <c r="H33" s="8">
        <v>1</v>
      </c>
      <c r="I33" s="6">
        <v>3</v>
      </c>
      <c r="J33" s="10"/>
      <c r="K33">
        <v>1</v>
      </c>
      <c r="L33" s="24">
        <v>3</v>
      </c>
      <c r="M33" s="30">
        <v>1</v>
      </c>
      <c r="N33" s="10" t="s">
        <v>23</v>
      </c>
      <c r="O33">
        <v>20</v>
      </c>
      <c r="P33" s="8">
        <v>3</v>
      </c>
      <c r="Q33">
        <v>4</v>
      </c>
      <c r="R33" s="8">
        <v>3</v>
      </c>
    </row>
    <row r="34" spans="1:18" x14ac:dyDescent="0.25">
      <c r="A34" s="1">
        <v>33</v>
      </c>
      <c r="B34" s="8">
        <v>2</v>
      </c>
      <c r="C34">
        <v>3</v>
      </c>
      <c r="D34" s="8">
        <v>3</v>
      </c>
      <c r="E34" s="6">
        <v>1</v>
      </c>
      <c r="F34" s="10">
        <v>100</v>
      </c>
      <c r="G34">
        <v>2</v>
      </c>
      <c r="H34" s="8">
        <v>3</v>
      </c>
      <c r="I34" s="6">
        <v>1</v>
      </c>
      <c r="J34" s="10"/>
      <c r="K34">
        <v>1</v>
      </c>
      <c r="L34" s="24">
        <v>5</v>
      </c>
      <c r="M34" s="30">
        <v>1</v>
      </c>
      <c r="N34" s="10" t="s">
        <v>23</v>
      </c>
      <c r="O34">
        <v>19</v>
      </c>
      <c r="P34" s="8">
        <v>4</v>
      </c>
      <c r="Q34">
        <v>4</v>
      </c>
      <c r="R34" s="8">
        <v>2</v>
      </c>
    </row>
    <row r="35" spans="1:18" x14ac:dyDescent="0.25">
      <c r="A35" s="1">
        <v>34</v>
      </c>
      <c r="B35" s="8">
        <v>2</v>
      </c>
      <c r="C35">
        <v>3</v>
      </c>
      <c r="D35" s="8">
        <v>2</v>
      </c>
      <c r="E35" s="6">
        <v>1</v>
      </c>
      <c r="F35" s="10">
        <v>100</v>
      </c>
      <c r="G35">
        <v>4</v>
      </c>
      <c r="H35" s="8">
        <v>4</v>
      </c>
      <c r="I35" s="6">
        <v>1</v>
      </c>
      <c r="J35" s="10"/>
      <c r="K35">
        <v>1</v>
      </c>
      <c r="L35" s="24">
        <v>5</v>
      </c>
      <c r="M35" s="30">
        <v>1</v>
      </c>
      <c r="N35" s="10" t="s">
        <v>23</v>
      </c>
      <c r="O35">
        <v>18</v>
      </c>
      <c r="P35" s="8">
        <v>3</v>
      </c>
      <c r="Q35">
        <v>4</v>
      </c>
      <c r="R35" s="8">
        <v>2</v>
      </c>
    </row>
    <row r="36" spans="1:18" x14ac:dyDescent="0.25">
      <c r="A36" s="1">
        <v>35</v>
      </c>
      <c r="B36" s="8">
        <v>2</v>
      </c>
      <c r="C36">
        <v>3</v>
      </c>
      <c r="D36" s="8">
        <v>3</v>
      </c>
      <c r="E36" s="6">
        <v>1</v>
      </c>
      <c r="F36" s="10">
        <v>80</v>
      </c>
      <c r="G36">
        <v>3</v>
      </c>
      <c r="H36" s="8">
        <v>3</v>
      </c>
      <c r="I36" s="6">
        <v>1</v>
      </c>
      <c r="J36" s="10"/>
      <c r="K36">
        <v>1</v>
      </c>
      <c r="L36" s="24">
        <v>3</v>
      </c>
      <c r="M36" s="30">
        <v>2</v>
      </c>
      <c r="N36" s="10" t="s">
        <v>19</v>
      </c>
      <c r="O36">
        <v>18</v>
      </c>
      <c r="P36" s="8">
        <v>7</v>
      </c>
      <c r="Q36">
        <v>2</v>
      </c>
      <c r="R36" s="8">
        <v>4</v>
      </c>
    </row>
    <row r="37" spans="1:18" x14ac:dyDescent="0.25">
      <c r="A37" s="1">
        <v>36</v>
      </c>
      <c r="B37" s="8">
        <v>1</v>
      </c>
      <c r="C37">
        <v>1</v>
      </c>
      <c r="D37" s="8">
        <v>3</v>
      </c>
      <c r="E37" s="6">
        <v>1</v>
      </c>
      <c r="F37" s="10">
        <v>100</v>
      </c>
      <c r="G37">
        <v>3</v>
      </c>
      <c r="H37" s="8">
        <v>3</v>
      </c>
      <c r="I37" s="6">
        <v>1</v>
      </c>
      <c r="J37" s="10"/>
      <c r="K37">
        <v>1</v>
      </c>
      <c r="L37" s="24">
        <v>2</v>
      </c>
      <c r="M37" s="30">
        <v>2</v>
      </c>
      <c r="N37" s="10" t="s">
        <v>19</v>
      </c>
      <c r="O37">
        <v>19</v>
      </c>
      <c r="P37" s="8">
        <v>3</v>
      </c>
      <c r="Q37">
        <v>3</v>
      </c>
      <c r="R37" s="8">
        <v>3</v>
      </c>
    </row>
    <row r="38" spans="1:18" x14ac:dyDescent="0.25">
      <c r="A38" s="1">
        <v>37</v>
      </c>
      <c r="B38" s="8">
        <v>2</v>
      </c>
      <c r="C38">
        <v>4</v>
      </c>
      <c r="D38" s="8">
        <v>3</v>
      </c>
      <c r="E38" s="6">
        <v>1</v>
      </c>
      <c r="F38" s="10">
        <v>80</v>
      </c>
      <c r="G38">
        <v>2</v>
      </c>
      <c r="H38" s="8">
        <v>2</v>
      </c>
      <c r="I38" s="6">
        <v>3</v>
      </c>
      <c r="J38" s="10"/>
      <c r="K38">
        <v>1</v>
      </c>
      <c r="L38" s="24">
        <v>4</v>
      </c>
      <c r="M38" s="30">
        <v>2</v>
      </c>
      <c r="N38" s="10" t="s">
        <v>19</v>
      </c>
      <c r="O38">
        <v>21</v>
      </c>
      <c r="P38" s="8">
        <v>3</v>
      </c>
      <c r="Q38">
        <v>4</v>
      </c>
      <c r="R38" s="8">
        <v>3</v>
      </c>
    </row>
    <row r="39" spans="1:18" x14ac:dyDescent="0.25">
      <c r="A39" s="1">
        <v>38</v>
      </c>
      <c r="B39" s="8">
        <v>2</v>
      </c>
      <c r="C39">
        <v>2</v>
      </c>
      <c r="D39" s="8">
        <v>3</v>
      </c>
      <c r="E39" s="6">
        <v>1</v>
      </c>
      <c r="F39" s="10">
        <v>100</v>
      </c>
      <c r="G39">
        <v>3</v>
      </c>
      <c r="H39" s="8">
        <v>5</v>
      </c>
      <c r="I39" s="6">
        <v>1</v>
      </c>
      <c r="J39" s="10"/>
      <c r="K39">
        <v>1</v>
      </c>
      <c r="L39" s="24">
        <v>5</v>
      </c>
      <c r="M39" s="30">
        <v>1</v>
      </c>
      <c r="N39" s="10" t="s">
        <v>23</v>
      </c>
      <c r="O39">
        <v>20</v>
      </c>
      <c r="P39" s="8">
        <v>4</v>
      </c>
      <c r="Q39">
        <v>4</v>
      </c>
      <c r="R39" s="8">
        <v>3</v>
      </c>
    </row>
    <row r="40" spans="1:18" x14ac:dyDescent="0.25">
      <c r="A40" s="1">
        <v>39</v>
      </c>
      <c r="B40" s="8">
        <v>2</v>
      </c>
      <c r="C40">
        <v>4</v>
      </c>
      <c r="D40" s="8">
        <v>3</v>
      </c>
      <c r="E40" s="6">
        <v>1</v>
      </c>
      <c r="F40" s="10">
        <v>85</v>
      </c>
      <c r="G40">
        <v>4</v>
      </c>
      <c r="H40" s="8">
        <v>3</v>
      </c>
      <c r="I40" s="6">
        <v>1</v>
      </c>
      <c r="J40" s="10"/>
      <c r="K40">
        <v>1</v>
      </c>
      <c r="L40" s="24">
        <v>3</v>
      </c>
      <c r="M40" s="30">
        <v>1</v>
      </c>
      <c r="N40" s="10" t="s">
        <v>23</v>
      </c>
      <c r="O40">
        <v>18</v>
      </c>
      <c r="P40" s="8">
        <v>3</v>
      </c>
      <c r="Q40">
        <v>3</v>
      </c>
      <c r="R40" s="8">
        <v>2</v>
      </c>
    </row>
    <row r="41" spans="1:18" x14ac:dyDescent="0.25">
      <c r="A41" s="1">
        <v>40</v>
      </c>
      <c r="B41" s="8">
        <v>2</v>
      </c>
      <c r="C41">
        <v>4</v>
      </c>
      <c r="D41" s="8">
        <v>3</v>
      </c>
      <c r="E41" s="6">
        <v>1</v>
      </c>
      <c r="F41" s="10">
        <v>100</v>
      </c>
      <c r="G41">
        <v>1</v>
      </c>
      <c r="H41" s="8">
        <v>3</v>
      </c>
      <c r="I41" s="6">
        <v>1</v>
      </c>
      <c r="J41" s="10"/>
      <c r="K41">
        <v>1</v>
      </c>
      <c r="L41" s="24">
        <v>4</v>
      </c>
      <c r="M41" s="30">
        <v>2</v>
      </c>
      <c r="N41" s="10" t="s">
        <v>19</v>
      </c>
      <c r="O41">
        <v>20</v>
      </c>
      <c r="P41" s="8">
        <v>2</v>
      </c>
      <c r="Q41">
        <v>4</v>
      </c>
      <c r="R41" s="8">
        <v>2</v>
      </c>
    </row>
    <row r="42" spans="1:18" x14ac:dyDescent="0.25">
      <c r="A42" s="1">
        <v>41</v>
      </c>
      <c r="B42" s="8">
        <v>2</v>
      </c>
      <c r="C42">
        <v>4</v>
      </c>
      <c r="D42" s="8">
        <v>3</v>
      </c>
      <c r="E42" s="6">
        <v>1</v>
      </c>
      <c r="F42" s="10">
        <v>80</v>
      </c>
      <c r="G42">
        <v>3</v>
      </c>
      <c r="H42" s="8">
        <v>3</v>
      </c>
      <c r="I42" s="6">
        <v>1</v>
      </c>
      <c r="J42" s="10"/>
      <c r="K42">
        <v>1</v>
      </c>
      <c r="L42" s="24">
        <v>3</v>
      </c>
      <c r="M42" s="30">
        <v>2</v>
      </c>
      <c r="N42" s="10" t="s">
        <v>19</v>
      </c>
      <c r="O42">
        <v>20</v>
      </c>
      <c r="P42" s="8">
        <v>3</v>
      </c>
      <c r="Q42">
        <v>3</v>
      </c>
      <c r="R42" s="8">
        <v>3</v>
      </c>
    </row>
    <row r="43" spans="1:18" x14ac:dyDescent="0.25">
      <c r="A43" s="1">
        <v>42</v>
      </c>
      <c r="B43" s="8">
        <v>2</v>
      </c>
      <c r="C43">
        <v>1</v>
      </c>
      <c r="D43" s="8">
        <v>3</v>
      </c>
      <c r="E43" s="6">
        <v>1</v>
      </c>
      <c r="F43" s="10">
        <v>80</v>
      </c>
      <c r="G43">
        <v>2</v>
      </c>
      <c r="H43" s="8">
        <v>3</v>
      </c>
      <c r="I43" s="6">
        <v>3</v>
      </c>
      <c r="J43" s="10"/>
      <c r="K43">
        <v>1</v>
      </c>
      <c r="L43" s="24">
        <v>3</v>
      </c>
      <c r="M43" s="30">
        <v>1</v>
      </c>
      <c r="N43" s="10" t="s">
        <v>23</v>
      </c>
      <c r="O43">
        <v>19</v>
      </c>
      <c r="P43" s="8">
        <v>1</v>
      </c>
      <c r="Q43">
        <v>5</v>
      </c>
      <c r="R43" s="8">
        <v>2</v>
      </c>
    </row>
    <row r="44" spans="1:18" x14ac:dyDescent="0.25">
      <c r="A44" s="1">
        <v>43</v>
      </c>
      <c r="B44" s="8">
        <v>2</v>
      </c>
      <c r="C44">
        <v>3</v>
      </c>
      <c r="D44" s="8">
        <v>3</v>
      </c>
      <c r="E44" s="6">
        <v>1</v>
      </c>
      <c r="F44" s="10">
        <v>80</v>
      </c>
      <c r="G44">
        <v>3</v>
      </c>
      <c r="H44" s="8">
        <v>3</v>
      </c>
      <c r="I44" s="6">
        <v>1</v>
      </c>
      <c r="J44" s="10"/>
      <c r="K44">
        <v>2</v>
      </c>
      <c r="L44" s="24">
        <v>4</v>
      </c>
      <c r="M44" s="30">
        <v>2</v>
      </c>
      <c r="N44" s="10" t="s">
        <v>19</v>
      </c>
      <c r="O44">
        <v>19</v>
      </c>
      <c r="P44" s="8">
        <v>3</v>
      </c>
      <c r="Q44">
        <v>4</v>
      </c>
      <c r="R44" s="8">
        <v>2</v>
      </c>
    </row>
    <row r="45" spans="1:18" x14ac:dyDescent="0.25">
      <c r="A45" s="1">
        <v>44</v>
      </c>
      <c r="B45" s="8">
        <v>2</v>
      </c>
      <c r="C45">
        <v>1</v>
      </c>
      <c r="D45" s="8">
        <v>3</v>
      </c>
      <c r="E45" s="6">
        <v>1</v>
      </c>
      <c r="F45" s="10">
        <v>80</v>
      </c>
      <c r="G45">
        <v>3</v>
      </c>
      <c r="H45" s="8">
        <v>3</v>
      </c>
      <c r="I45" s="6">
        <v>1</v>
      </c>
      <c r="J45" s="10"/>
      <c r="K45">
        <v>1</v>
      </c>
      <c r="L45" s="24">
        <v>3</v>
      </c>
      <c r="M45" s="30">
        <v>1</v>
      </c>
      <c r="N45" s="10" t="s">
        <v>23</v>
      </c>
      <c r="O45">
        <v>18</v>
      </c>
      <c r="P45" s="8">
        <v>4</v>
      </c>
      <c r="Q45">
        <v>3</v>
      </c>
      <c r="R45" s="8">
        <v>4</v>
      </c>
    </row>
    <row r="46" spans="1:18" x14ac:dyDescent="0.25">
      <c r="A46" s="1">
        <v>45</v>
      </c>
      <c r="B46" s="8">
        <v>2</v>
      </c>
      <c r="C46">
        <v>3</v>
      </c>
      <c r="D46" s="8">
        <v>3</v>
      </c>
      <c r="E46" s="6">
        <v>1</v>
      </c>
      <c r="F46" s="10">
        <v>100</v>
      </c>
      <c r="G46">
        <v>4</v>
      </c>
      <c r="H46" s="8">
        <v>4</v>
      </c>
      <c r="I46" s="6">
        <v>1</v>
      </c>
      <c r="J46" s="10"/>
      <c r="K46">
        <v>1</v>
      </c>
      <c r="L46" s="24">
        <v>5</v>
      </c>
      <c r="M46" s="30">
        <v>1</v>
      </c>
      <c r="N46" s="10" t="s">
        <v>23</v>
      </c>
      <c r="O46">
        <v>19</v>
      </c>
      <c r="P46" s="8">
        <v>3</v>
      </c>
      <c r="Q46">
        <v>5</v>
      </c>
      <c r="R46" s="8">
        <v>2</v>
      </c>
    </row>
    <row r="47" spans="1:18" x14ac:dyDescent="0.25">
      <c r="A47" s="1">
        <v>46</v>
      </c>
      <c r="B47" s="8">
        <v>2</v>
      </c>
      <c r="C47">
        <v>3</v>
      </c>
      <c r="D47" s="8">
        <v>3</v>
      </c>
      <c r="E47" s="6">
        <v>2</v>
      </c>
      <c r="F47" s="10"/>
      <c r="G47">
        <v>1</v>
      </c>
      <c r="H47" s="8">
        <v>1</v>
      </c>
      <c r="I47" s="6">
        <v>3</v>
      </c>
      <c r="J47" s="10"/>
      <c r="K47">
        <v>1</v>
      </c>
      <c r="L47" s="24">
        <v>3</v>
      </c>
      <c r="M47" s="30">
        <v>1</v>
      </c>
      <c r="N47" s="10" t="s">
        <v>23</v>
      </c>
      <c r="O47">
        <v>18</v>
      </c>
      <c r="P47" s="8">
        <v>8</v>
      </c>
      <c r="Q47">
        <v>1</v>
      </c>
      <c r="R47" s="8">
        <v>4</v>
      </c>
    </row>
    <row r="48" spans="1:18" x14ac:dyDescent="0.25">
      <c r="A48" s="1">
        <v>47</v>
      </c>
      <c r="B48" s="8">
        <v>1</v>
      </c>
      <c r="C48">
        <v>3</v>
      </c>
      <c r="D48" s="8">
        <v>3</v>
      </c>
      <c r="E48" s="6">
        <v>1</v>
      </c>
      <c r="F48" s="10">
        <v>90</v>
      </c>
      <c r="G48">
        <v>3</v>
      </c>
      <c r="H48" s="8">
        <v>3</v>
      </c>
      <c r="I48" s="6">
        <v>1</v>
      </c>
      <c r="J48" s="10"/>
      <c r="K48">
        <v>1</v>
      </c>
      <c r="L48" s="24">
        <v>3</v>
      </c>
      <c r="M48" s="30">
        <v>1</v>
      </c>
      <c r="N48" s="10" t="s">
        <v>23</v>
      </c>
      <c r="O48">
        <v>20</v>
      </c>
      <c r="P48" s="8">
        <v>9</v>
      </c>
      <c r="Q48">
        <v>3</v>
      </c>
      <c r="R48" s="8">
        <v>5</v>
      </c>
    </row>
    <row r="49" spans="1:18" x14ac:dyDescent="0.25">
      <c r="A49" s="1">
        <v>48</v>
      </c>
      <c r="B49" s="8">
        <v>1</v>
      </c>
      <c r="C49">
        <v>2</v>
      </c>
      <c r="D49" s="8">
        <v>1</v>
      </c>
      <c r="E49" s="6">
        <v>1</v>
      </c>
      <c r="F49" s="10">
        <v>90</v>
      </c>
      <c r="G49">
        <v>1</v>
      </c>
      <c r="H49" s="8">
        <v>1</v>
      </c>
      <c r="I49" s="6">
        <v>3</v>
      </c>
      <c r="J49" s="10"/>
      <c r="K49">
        <v>1</v>
      </c>
      <c r="L49" s="24">
        <v>3</v>
      </c>
      <c r="M49" s="30">
        <v>1</v>
      </c>
      <c r="N49" s="10" t="s">
        <v>23</v>
      </c>
      <c r="O49">
        <v>19</v>
      </c>
      <c r="P49" s="8">
        <v>4</v>
      </c>
      <c r="Q49">
        <v>3</v>
      </c>
      <c r="R49" s="8">
        <v>4</v>
      </c>
    </row>
    <row r="50" spans="1:18" x14ac:dyDescent="0.25">
      <c r="A50" s="1">
        <v>49</v>
      </c>
      <c r="B50" s="8">
        <v>2</v>
      </c>
      <c r="C50">
        <v>3</v>
      </c>
      <c r="D50" s="8">
        <v>3</v>
      </c>
      <c r="E50" s="6">
        <v>1</v>
      </c>
      <c r="F50" s="10">
        <v>100</v>
      </c>
      <c r="G50">
        <v>1</v>
      </c>
      <c r="H50" s="8">
        <v>2</v>
      </c>
      <c r="I50" s="6"/>
      <c r="J50" s="10">
        <v>2</v>
      </c>
      <c r="K50">
        <v>1</v>
      </c>
      <c r="L50" s="24">
        <v>5</v>
      </c>
      <c r="M50" s="30">
        <v>1</v>
      </c>
      <c r="N50" s="10" t="s">
        <v>23</v>
      </c>
      <c r="O50">
        <v>19</v>
      </c>
      <c r="P50" s="8">
        <v>6</v>
      </c>
      <c r="Q50">
        <v>5</v>
      </c>
      <c r="R50" s="8">
        <v>2</v>
      </c>
    </row>
    <row r="51" spans="1:18" x14ac:dyDescent="0.25">
      <c r="A51" s="1">
        <v>50</v>
      </c>
      <c r="B51" s="8">
        <v>2</v>
      </c>
      <c r="C51">
        <v>4</v>
      </c>
      <c r="D51" s="8">
        <v>3</v>
      </c>
      <c r="E51" s="6">
        <v>1</v>
      </c>
      <c r="F51" s="10">
        <v>100</v>
      </c>
      <c r="G51">
        <v>3</v>
      </c>
      <c r="H51" s="8">
        <v>3</v>
      </c>
      <c r="I51" s="6">
        <v>1</v>
      </c>
      <c r="J51" s="10"/>
      <c r="K51">
        <v>1</v>
      </c>
      <c r="L51" s="24">
        <v>3</v>
      </c>
      <c r="M51" s="30">
        <v>1</v>
      </c>
      <c r="N51" s="10" t="s">
        <v>23</v>
      </c>
      <c r="O51">
        <v>19</v>
      </c>
      <c r="P51" s="8">
        <v>3</v>
      </c>
      <c r="Q51">
        <v>4</v>
      </c>
      <c r="R51" s="8">
        <v>2</v>
      </c>
    </row>
    <row r="52" spans="1:18" x14ac:dyDescent="0.25">
      <c r="A52" s="1">
        <v>51</v>
      </c>
      <c r="B52" s="8">
        <v>2</v>
      </c>
      <c r="C52">
        <v>1</v>
      </c>
      <c r="D52" s="8">
        <v>3</v>
      </c>
      <c r="E52" s="6">
        <v>1</v>
      </c>
      <c r="F52" s="10">
        <v>100</v>
      </c>
      <c r="G52">
        <v>1</v>
      </c>
      <c r="H52" s="8">
        <v>5</v>
      </c>
      <c r="I52" s="6">
        <v>1</v>
      </c>
      <c r="J52" s="10"/>
      <c r="K52">
        <v>1</v>
      </c>
      <c r="L52" s="24">
        <v>5</v>
      </c>
      <c r="M52" s="30">
        <v>2</v>
      </c>
      <c r="N52" s="10" t="s">
        <v>19</v>
      </c>
      <c r="O52">
        <v>18</v>
      </c>
      <c r="P52" s="8">
        <v>3</v>
      </c>
      <c r="Q52">
        <v>5</v>
      </c>
      <c r="R52" s="8">
        <v>4</v>
      </c>
    </row>
    <row r="53" spans="1:18" x14ac:dyDescent="0.25">
      <c r="A53" s="1">
        <v>52</v>
      </c>
      <c r="B53" s="8">
        <v>2</v>
      </c>
      <c r="C53">
        <v>3</v>
      </c>
      <c r="D53" s="8">
        <v>3</v>
      </c>
      <c r="E53" s="6">
        <v>1</v>
      </c>
      <c r="F53" s="10">
        <v>100</v>
      </c>
      <c r="G53">
        <v>3</v>
      </c>
      <c r="H53" s="8">
        <v>3</v>
      </c>
      <c r="I53" s="6">
        <v>1</v>
      </c>
      <c r="J53" s="10"/>
      <c r="K53">
        <v>1</v>
      </c>
      <c r="L53" s="24">
        <v>3</v>
      </c>
      <c r="M53" s="30">
        <v>2</v>
      </c>
      <c r="N53" s="10" t="s">
        <v>19</v>
      </c>
      <c r="O53">
        <v>19</v>
      </c>
      <c r="P53" s="8">
        <v>4</v>
      </c>
      <c r="Q53">
        <v>4</v>
      </c>
      <c r="R53" s="8">
        <v>4</v>
      </c>
    </row>
    <row r="54" spans="1:18" x14ac:dyDescent="0.25">
      <c r="A54" s="1">
        <v>53</v>
      </c>
      <c r="B54" s="8">
        <v>2</v>
      </c>
      <c r="C54">
        <v>2</v>
      </c>
      <c r="D54" s="8">
        <v>3</v>
      </c>
      <c r="E54" s="6">
        <v>1</v>
      </c>
      <c r="F54" s="10">
        <v>80</v>
      </c>
      <c r="G54">
        <v>4</v>
      </c>
      <c r="H54" s="8">
        <v>4</v>
      </c>
      <c r="I54" s="6">
        <v>1</v>
      </c>
      <c r="J54" s="10"/>
      <c r="K54">
        <v>1</v>
      </c>
      <c r="L54" s="24">
        <v>3</v>
      </c>
      <c r="M54" s="30">
        <v>2</v>
      </c>
      <c r="N54" s="10" t="s">
        <v>19</v>
      </c>
      <c r="O54">
        <v>18</v>
      </c>
      <c r="P54" s="8">
        <v>3</v>
      </c>
      <c r="Q54">
        <v>3</v>
      </c>
      <c r="R54" s="8">
        <v>4</v>
      </c>
    </row>
    <row r="55" spans="1:18" x14ac:dyDescent="0.25">
      <c r="A55" s="1">
        <v>54</v>
      </c>
      <c r="B55" s="8">
        <v>2</v>
      </c>
      <c r="C55">
        <v>3</v>
      </c>
      <c r="D55" s="8">
        <v>3</v>
      </c>
      <c r="E55" s="6">
        <v>1</v>
      </c>
      <c r="F55" s="10">
        <v>100</v>
      </c>
      <c r="G55">
        <v>2</v>
      </c>
      <c r="H55" s="8">
        <v>2</v>
      </c>
      <c r="I55" s="6"/>
      <c r="J55" s="10">
        <v>2</v>
      </c>
      <c r="K55">
        <v>1</v>
      </c>
      <c r="L55" s="24">
        <v>4</v>
      </c>
      <c r="M55" s="30">
        <v>2</v>
      </c>
      <c r="N55" s="10" t="s">
        <v>19</v>
      </c>
      <c r="O55">
        <v>20</v>
      </c>
      <c r="P55" s="8">
        <v>4</v>
      </c>
      <c r="Q55">
        <v>4</v>
      </c>
      <c r="R55" s="8">
        <v>3</v>
      </c>
    </row>
    <row r="56" spans="1:18" x14ac:dyDescent="0.25">
      <c r="A56" s="1">
        <v>55</v>
      </c>
      <c r="B56" s="8">
        <v>2</v>
      </c>
      <c r="C56">
        <v>1</v>
      </c>
      <c r="D56" s="8">
        <v>3</v>
      </c>
      <c r="E56" s="6">
        <v>2</v>
      </c>
      <c r="F56" s="10"/>
      <c r="G56">
        <v>3</v>
      </c>
      <c r="H56" s="8">
        <v>3</v>
      </c>
      <c r="I56" s="6">
        <v>1</v>
      </c>
      <c r="J56" s="10"/>
      <c r="K56">
        <v>1</v>
      </c>
      <c r="L56" s="24">
        <v>5</v>
      </c>
      <c r="M56" s="30">
        <v>1</v>
      </c>
      <c r="N56" s="10" t="s">
        <v>23</v>
      </c>
      <c r="O56">
        <v>19</v>
      </c>
      <c r="P56" s="8">
        <v>3</v>
      </c>
      <c r="Q56">
        <v>5</v>
      </c>
      <c r="R56" s="8">
        <v>2</v>
      </c>
    </row>
    <row r="57" spans="1:18" x14ac:dyDescent="0.25">
      <c r="A57" s="1">
        <v>56</v>
      </c>
      <c r="B57" s="8">
        <v>2</v>
      </c>
      <c r="C57">
        <v>1</v>
      </c>
      <c r="D57" s="8">
        <v>3</v>
      </c>
      <c r="E57" s="6">
        <v>1</v>
      </c>
      <c r="F57" s="10">
        <v>80</v>
      </c>
      <c r="G57">
        <v>2</v>
      </c>
      <c r="H57" s="8">
        <v>2</v>
      </c>
      <c r="I57" s="6">
        <v>3</v>
      </c>
      <c r="J57" s="10"/>
      <c r="K57">
        <v>1</v>
      </c>
      <c r="L57" s="24">
        <v>4</v>
      </c>
      <c r="M57" s="30">
        <v>2</v>
      </c>
      <c r="N57" s="10" t="s">
        <v>19</v>
      </c>
      <c r="O57">
        <v>22</v>
      </c>
      <c r="P57" s="8">
        <v>4</v>
      </c>
      <c r="Q57">
        <v>5</v>
      </c>
      <c r="R57" s="8">
        <v>2</v>
      </c>
    </row>
    <row r="58" spans="1:18" x14ac:dyDescent="0.25">
      <c r="A58" s="1">
        <v>57</v>
      </c>
      <c r="B58" s="8">
        <v>1</v>
      </c>
      <c r="C58">
        <v>4</v>
      </c>
      <c r="D58" s="8">
        <v>3</v>
      </c>
      <c r="E58" s="6">
        <v>1</v>
      </c>
      <c r="F58" s="10">
        <v>78</v>
      </c>
      <c r="G58">
        <v>2</v>
      </c>
      <c r="H58" s="8">
        <v>4</v>
      </c>
      <c r="I58" s="6">
        <v>1</v>
      </c>
      <c r="J58" s="10"/>
      <c r="K58">
        <v>1</v>
      </c>
      <c r="L58" s="24">
        <v>3</v>
      </c>
      <c r="M58" s="30">
        <v>2</v>
      </c>
      <c r="N58" s="10" t="s">
        <v>19</v>
      </c>
      <c r="O58">
        <v>18</v>
      </c>
      <c r="P58" s="8">
        <v>7</v>
      </c>
      <c r="Q58">
        <v>5</v>
      </c>
      <c r="R58" s="8">
        <v>3</v>
      </c>
    </row>
    <row r="59" spans="1:18" x14ac:dyDescent="0.25">
      <c r="A59" s="1">
        <v>58</v>
      </c>
      <c r="B59" s="8">
        <v>2</v>
      </c>
      <c r="C59">
        <v>1</v>
      </c>
      <c r="D59" s="8">
        <v>3</v>
      </c>
      <c r="E59" s="6">
        <v>1</v>
      </c>
      <c r="F59" s="10">
        <v>70</v>
      </c>
      <c r="G59">
        <v>2</v>
      </c>
      <c r="H59" s="8">
        <v>3</v>
      </c>
      <c r="I59" s="6">
        <v>1</v>
      </c>
      <c r="J59" s="10"/>
      <c r="K59">
        <v>1</v>
      </c>
      <c r="L59" s="24">
        <v>3</v>
      </c>
      <c r="M59" s="30">
        <v>2</v>
      </c>
      <c r="N59" s="10" t="s">
        <v>19</v>
      </c>
      <c r="O59">
        <v>19</v>
      </c>
      <c r="P59" s="8">
        <v>3</v>
      </c>
      <c r="Q59">
        <v>3</v>
      </c>
      <c r="R59" s="8">
        <v>4</v>
      </c>
    </row>
    <row r="60" spans="1:18" x14ac:dyDescent="0.25">
      <c r="A60" s="1">
        <v>59</v>
      </c>
      <c r="B60" s="8">
        <v>2</v>
      </c>
      <c r="C60">
        <v>1</v>
      </c>
      <c r="D60" s="8">
        <v>3</v>
      </c>
      <c r="E60" s="6">
        <v>1</v>
      </c>
      <c r="F60" s="10">
        <v>80</v>
      </c>
      <c r="G60">
        <v>3</v>
      </c>
      <c r="H60" s="8">
        <v>3</v>
      </c>
      <c r="I60" s="6">
        <v>1</v>
      </c>
      <c r="J60" s="10"/>
      <c r="K60">
        <v>1</v>
      </c>
      <c r="L60" s="24">
        <v>3</v>
      </c>
      <c r="M60" s="30">
        <v>2</v>
      </c>
      <c r="N60" s="10" t="s">
        <v>19</v>
      </c>
      <c r="O60">
        <v>18</v>
      </c>
      <c r="P60" s="8">
        <v>3</v>
      </c>
      <c r="Q60">
        <v>3</v>
      </c>
      <c r="R60" s="8">
        <v>2</v>
      </c>
    </row>
    <row r="61" spans="1:18" x14ac:dyDescent="0.25">
      <c r="A61" s="1">
        <v>60</v>
      </c>
      <c r="B61" s="8">
        <v>2</v>
      </c>
      <c r="C61">
        <v>4</v>
      </c>
      <c r="D61" s="8">
        <v>3</v>
      </c>
      <c r="E61" s="6">
        <v>1</v>
      </c>
      <c r="F61" s="10">
        <v>100</v>
      </c>
      <c r="G61">
        <v>1</v>
      </c>
      <c r="H61" s="8">
        <v>3</v>
      </c>
      <c r="I61" s="6">
        <v>1</v>
      </c>
      <c r="J61" s="10"/>
      <c r="K61">
        <v>1</v>
      </c>
      <c r="L61" s="24">
        <v>3</v>
      </c>
      <c r="M61" s="30">
        <v>1</v>
      </c>
      <c r="N61" s="10" t="s">
        <v>23</v>
      </c>
      <c r="O61">
        <v>18</v>
      </c>
      <c r="P61" s="8">
        <v>2</v>
      </c>
      <c r="Q61">
        <v>4</v>
      </c>
      <c r="R61" s="8">
        <v>1</v>
      </c>
    </row>
    <row r="62" spans="1:18" x14ac:dyDescent="0.25">
      <c r="A62" s="1">
        <v>61</v>
      </c>
      <c r="B62" s="8">
        <v>2</v>
      </c>
      <c r="C62">
        <v>1</v>
      </c>
      <c r="D62" s="8">
        <v>3</v>
      </c>
      <c r="E62" s="6">
        <v>1</v>
      </c>
      <c r="F62" s="10">
        <v>100</v>
      </c>
      <c r="G62">
        <v>1</v>
      </c>
      <c r="H62" s="8">
        <v>1</v>
      </c>
      <c r="I62" s="6">
        <v>1</v>
      </c>
      <c r="J62" s="10"/>
      <c r="K62">
        <v>1</v>
      </c>
      <c r="L62" s="24">
        <v>4</v>
      </c>
      <c r="M62" s="30">
        <v>1</v>
      </c>
      <c r="N62" s="10" t="s">
        <v>23</v>
      </c>
      <c r="O62">
        <v>21</v>
      </c>
      <c r="P62" s="8">
        <v>4</v>
      </c>
      <c r="Q62">
        <v>4</v>
      </c>
      <c r="R62" s="8">
        <v>3</v>
      </c>
    </row>
    <row r="63" spans="1:18" x14ac:dyDescent="0.25">
      <c r="A63" s="1">
        <v>62</v>
      </c>
      <c r="B63" s="8">
        <v>1</v>
      </c>
      <c r="C63">
        <v>3</v>
      </c>
      <c r="D63" s="8">
        <v>3</v>
      </c>
      <c r="E63" s="6">
        <v>1</v>
      </c>
      <c r="F63" s="10">
        <v>75</v>
      </c>
      <c r="G63">
        <v>1</v>
      </c>
      <c r="H63" s="8">
        <v>1</v>
      </c>
      <c r="I63" s="6">
        <v>1</v>
      </c>
      <c r="J63" s="10"/>
      <c r="K63">
        <v>2</v>
      </c>
      <c r="L63" s="24">
        <v>3</v>
      </c>
      <c r="M63" s="30">
        <v>1</v>
      </c>
      <c r="N63" s="10" t="s">
        <v>23</v>
      </c>
      <c r="O63">
        <v>18</v>
      </c>
      <c r="P63" s="8">
        <v>5</v>
      </c>
      <c r="Q63">
        <v>4</v>
      </c>
      <c r="R63" s="8">
        <v>4</v>
      </c>
    </row>
    <row r="64" spans="1:18" x14ac:dyDescent="0.25">
      <c r="A64" s="1">
        <v>63</v>
      </c>
      <c r="B64" s="8">
        <v>2</v>
      </c>
      <c r="C64">
        <v>2</v>
      </c>
      <c r="D64" s="8">
        <v>3</v>
      </c>
      <c r="E64" s="6">
        <v>2</v>
      </c>
      <c r="F64" s="10"/>
      <c r="G64">
        <v>1</v>
      </c>
      <c r="H64" s="8">
        <v>2</v>
      </c>
      <c r="I64" s="6">
        <v>3</v>
      </c>
      <c r="J64" s="10"/>
      <c r="K64">
        <v>1</v>
      </c>
      <c r="L64" s="24">
        <v>3</v>
      </c>
      <c r="M64" s="30">
        <v>1</v>
      </c>
      <c r="N64" s="10" t="s">
        <v>23</v>
      </c>
      <c r="O64">
        <v>19</v>
      </c>
      <c r="P64" s="8">
        <v>3</v>
      </c>
      <c r="Q64">
        <v>3</v>
      </c>
      <c r="R64" s="8">
        <v>3</v>
      </c>
    </row>
    <row r="65" spans="1:18" x14ac:dyDescent="0.25">
      <c r="A65" s="1">
        <v>64</v>
      </c>
      <c r="B65" s="8">
        <v>2</v>
      </c>
      <c r="C65">
        <v>1</v>
      </c>
      <c r="D65" s="8">
        <v>3</v>
      </c>
      <c r="E65" s="6">
        <v>1</v>
      </c>
      <c r="F65" s="10">
        <v>100</v>
      </c>
      <c r="G65">
        <v>3</v>
      </c>
      <c r="H65" s="8">
        <v>3</v>
      </c>
      <c r="I65" s="6">
        <v>3</v>
      </c>
      <c r="J65" s="10"/>
      <c r="K65">
        <v>1</v>
      </c>
      <c r="L65" s="24">
        <v>3</v>
      </c>
      <c r="M65" s="30">
        <v>1</v>
      </c>
      <c r="N65" s="10" t="s">
        <v>23</v>
      </c>
      <c r="O65">
        <v>18</v>
      </c>
      <c r="P65" s="8">
        <v>3</v>
      </c>
      <c r="Q65">
        <v>4</v>
      </c>
      <c r="R65" s="8">
        <v>3</v>
      </c>
    </row>
    <row r="66" spans="1:18" x14ac:dyDescent="0.25">
      <c r="A66" s="1">
        <v>65</v>
      </c>
      <c r="B66" s="8">
        <v>2</v>
      </c>
      <c r="C66">
        <v>1</v>
      </c>
      <c r="D66" s="8">
        <v>3</v>
      </c>
      <c r="E66" s="6">
        <v>1</v>
      </c>
      <c r="F66" s="10">
        <v>90</v>
      </c>
      <c r="G66">
        <v>2</v>
      </c>
      <c r="H66" s="8">
        <v>3</v>
      </c>
      <c r="I66" s="6">
        <v>2</v>
      </c>
      <c r="J66" s="10"/>
      <c r="K66">
        <v>1</v>
      </c>
      <c r="L66" s="24">
        <v>3</v>
      </c>
      <c r="M66" s="30">
        <v>2</v>
      </c>
      <c r="N66" s="10" t="s">
        <v>19</v>
      </c>
      <c r="O66">
        <v>18</v>
      </c>
      <c r="P66" s="8">
        <v>7</v>
      </c>
      <c r="Q66">
        <v>4</v>
      </c>
      <c r="R66" s="8">
        <v>3</v>
      </c>
    </row>
    <row r="67" spans="1:18" x14ac:dyDescent="0.25">
      <c r="A67" s="1">
        <v>66</v>
      </c>
      <c r="B67" s="8">
        <v>2</v>
      </c>
      <c r="C67">
        <v>1</v>
      </c>
      <c r="D67" s="8">
        <v>3</v>
      </c>
      <c r="E67" s="6">
        <v>1</v>
      </c>
      <c r="F67" s="10">
        <v>100</v>
      </c>
      <c r="G67">
        <v>3</v>
      </c>
      <c r="H67" s="8">
        <v>3</v>
      </c>
      <c r="I67" s="6">
        <v>1</v>
      </c>
      <c r="J67" s="10"/>
      <c r="K67">
        <v>1</v>
      </c>
      <c r="L67" s="24">
        <v>3</v>
      </c>
      <c r="M67" s="30">
        <v>1</v>
      </c>
      <c r="N67" s="10" t="s">
        <v>23</v>
      </c>
      <c r="O67">
        <v>19</v>
      </c>
      <c r="P67" s="8">
        <v>3</v>
      </c>
      <c r="Q67">
        <v>4</v>
      </c>
      <c r="R67" s="8">
        <v>4</v>
      </c>
    </row>
    <row r="68" spans="1:18" x14ac:dyDescent="0.25">
      <c r="A68" s="1">
        <v>67</v>
      </c>
      <c r="B68" s="8">
        <v>1</v>
      </c>
      <c r="C68">
        <v>3</v>
      </c>
      <c r="D68" s="8">
        <v>3</v>
      </c>
      <c r="E68" s="6">
        <v>1</v>
      </c>
      <c r="F68" s="10">
        <v>100</v>
      </c>
      <c r="G68">
        <v>1</v>
      </c>
      <c r="H68" s="8">
        <v>4</v>
      </c>
      <c r="I68" s="6">
        <v>1</v>
      </c>
      <c r="J68" s="10"/>
      <c r="K68">
        <v>1</v>
      </c>
      <c r="L68" s="24">
        <v>3</v>
      </c>
      <c r="M68" s="30">
        <v>1</v>
      </c>
      <c r="N68" s="10" t="s">
        <v>23</v>
      </c>
      <c r="O68">
        <v>19</v>
      </c>
      <c r="P68" s="8">
        <v>2</v>
      </c>
      <c r="Q68">
        <v>4</v>
      </c>
      <c r="R68" s="8">
        <v>2</v>
      </c>
    </row>
    <row r="69" spans="1:18" x14ac:dyDescent="0.25">
      <c r="A69" s="1">
        <v>68</v>
      </c>
      <c r="B69" s="8">
        <v>1</v>
      </c>
      <c r="C69">
        <v>2</v>
      </c>
      <c r="D69" s="8">
        <v>3</v>
      </c>
      <c r="E69" s="6">
        <v>2</v>
      </c>
      <c r="F69" s="10"/>
      <c r="G69">
        <v>4</v>
      </c>
      <c r="H69" s="8">
        <v>4</v>
      </c>
      <c r="I69" s="6">
        <v>3</v>
      </c>
      <c r="J69" s="10"/>
      <c r="K69">
        <v>1</v>
      </c>
      <c r="L69" s="24">
        <v>3</v>
      </c>
      <c r="M69" s="30">
        <v>1</v>
      </c>
      <c r="N69" s="10" t="s">
        <v>23</v>
      </c>
      <c r="O69">
        <v>19</v>
      </c>
      <c r="P69" s="8">
        <v>3</v>
      </c>
      <c r="Q69">
        <v>3</v>
      </c>
      <c r="R69" s="8">
        <v>4</v>
      </c>
    </row>
    <row r="70" spans="1:18" x14ac:dyDescent="0.25">
      <c r="A70" s="1">
        <v>69</v>
      </c>
      <c r="B70" s="8">
        <v>2</v>
      </c>
      <c r="C70">
        <v>3</v>
      </c>
      <c r="D70" s="8">
        <v>3</v>
      </c>
      <c r="E70" s="6">
        <v>1</v>
      </c>
      <c r="F70" s="10">
        <v>100</v>
      </c>
      <c r="G70">
        <v>3</v>
      </c>
      <c r="H70" s="8">
        <v>3</v>
      </c>
      <c r="I70" s="6">
        <v>1</v>
      </c>
      <c r="J70" s="10"/>
      <c r="K70">
        <v>1</v>
      </c>
      <c r="L70" s="24">
        <v>4</v>
      </c>
      <c r="M70" s="30">
        <v>1</v>
      </c>
      <c r="N70" s="10" t="s">
        <v>23</v>
      </c>
      <c r="O70">
        <v>19</v>
      </c>
      <c r="P70" s="8">
        <v>3</v>
      </c>
      <c r="Q70">
        <v>4</v>
      </c>
      <c r="R70" s="8">
        <v>4</v>
      </c>
    </row>
    <row r="71" spans="1:18" x14ac:dyDescent="0.25">
      <c r="A71" s="1">
        <v>70</v>
      </c>
      <c r="B71" s="8">
        <v>1</v>
      </c>
      <c r="C71">
        <v>4</v>
      </c>
      <c r="D71" s="8">
        <v>3</v>
      </c>
      <c r="E71" s="6">
        <v>2</v>
      </c>
      <c r="F71" s="10"/>
      <c r="G71">
        <v>1</v>
      </c>
      <c r="H71" s="8">
        <v>1</v>
      </c>
      <c r="I71" s="6">
        <v>3</v>
      </c>
      <c r="J71" s="10"/>
      <c r="K71">
        <v>2</v>
      </c>
      <c r="L71" s="24">
        <v>3</v>
      </c>
      <c r="M71" s="30">
        <v>2</v>
      </c>
      <c r="N71" s="10" t="s">
        <v>19</v>
      </c>
      <c r="O71">
        <v>19</v>
      </c>
      <c r="P71" s="8">
        <v>2</v>
      </c>
      <c r="Q71">
        <v>2</v>
      </c>
      <c r="R71" s="8">
        <v>4</v>
      </c>
    </row>
    <row r="72" spans="1:18" x14ac:dyDescent="0.25">
      <c r="A72" s="1">
        <v>71</v>
      </c>
      <c r="B72" s="8">
        <v>1</v>
      </c>
      <c r="C72">
        <v>4</v>
      </c>
      <c r="D72" s="8">
        <v>2</v>
      </c>
      <c r="E72" s="6">
        <v>1</v>
      </c>
      <c r="F72" s="10">
        <v>100</v>
      </c>
      <c r="G72">
        <v>3</v>
      </c>
      <c r="H72" s="8">
        <v>4</v>
      </c>
      <c r="I72" s="6">
        <v>1</v>
      </c>
      <c r="J72" s="10"/>
      <c r="K72">
        <v>1</v>
      </c>
      <c r="L72" s="24">
        <v>3</v>
      </c>
      <c r="M72" s="30">
        <v>1</v>
      </c>
      <c r="N72" s="10" t="s">
        <v>23</v>
      </c>
      <c r="O72">
        <v>19</v>
      </c>
      <c r="P72" s="8">
        <v>3</v>
      </c>
      <c r="Q72">
        <v>3</v>
      </c>
      <c r="R72" s="8">
        <v>2</v>
      </c>
    </row>
    <row r="73" spans="1:18" x14ac:dyDescent="0.25">
      <c r="A73" s="1">
        <v>72</v>
      </c>
      <c r="B73" s="8">
        <v>2</v>
      </c>
      <c r="C73">
        <v>3</v>
      </c>
      <c r="D73" s="8">
        <v>3</v>
      </c>
      <c r="E73" s="6">
        <v>2</v>
      </c>
      <c r="F73" s="10"/>
      <c r="G73">
        <v>3</v>
      </c>
      <c r="H73" s="8">
        <v>3</v>
      </c>
      <c r="I73" s="6">
        <v>1</v>
      </c>
      <c r="J73" s="10"/>
      <c r="K73">
        <v>2</v>
      </c>
      <c r="L73" s="24">
        <v>3</v>
      </c>
      <c r="M73" s="30">
        <v>1</v>
      </c>
      <c r="N73" s="10" t="s">
        <v>23</v>
      </c>
      <c r="O73">
        <v>20</v>
      </c>
      <c r="P73" s="8">
        <v>3</v>
      </c>
      <c r="Q73">
        <v>4</v>
      </c>
      <c r="R73" s="8">
        <v>4</v>
      </c>
    </row>
    <row r="74" spans="1:18" x14ac:dyDescent="0.25">
      <c r="A74" s="1">
        <v>73</v>
      </c>
      <c r="B74" s="8">
        <v>2</v>
      </c>
      <c r="C74">
        <v>2</v>
      </c>
      <c r="D74" s="8">
        <v>3</v>
      </c>
      <c r="E74" s="6">
        <v>1</v>
      </c>
      <c r="F74" s="10">
        <v>70</v>
      </c>
      <c r="G74">
        <v>4</v>
      </c>
      <c r="H74" s="8">
        <v>4</v>
      </c>
      <c r="I74" s="6">
        <v>1</v>
      </c>
      <c r="J74" s="10"/>
      <c r="K74">
        <v>1</v>
      </c>
      <c r="L74" s="24">
        <v>3</v>
      </c>
      <c r="M74" s="30">
        <v>2</v>
      </c>
      <c r="N74" s="10" t="s">
        <v>19</v>
      </c>
      <c r="O74">
        <v>18</v>
      </c>
      <c r="P74" s="8">
        <v>4</v>
      </c>
      <c r="Q74">
        <v>4</v>
      </c>
      <c r="R74" s="8">
        <v>3</v>
      </c>
    </row>
    <row r="75" spans="1:18" x14ac:dyDescent="0.25">
      <c r="A75" s="1">
        <v>74</v>
      </c>
      <c r="B75" s="8">
        <v>2</v>
      </c>
      <c r="C75">
        <v>1</v>
      </c>
      <c r="D75" s="8">
        <v>3</v>
      </c>
      <c r="E75" s="6">
        <v>1</v>
      </c>
      <c r="F75" s="10">
        <v>80</v>
      </c>
      <c r="G75">
        <v>3</v>
      </c>
      <c r="H75" s="8">
        <v>3</v>
      </c>
      <c r="I75" s="6">
        <v>1</v>
      </c>
      <c r="J75" s="10"/>
      <c r="K75">
        <v>1</v>
      </c>
      <c r="L75" s="24">
        <v>4</v>
      </c>
      <c r="M75" s="30">
        <v>1</v>
      </c>
      <c r="N75" s="10" t="s">
        <v>23</v>
      </c>
      <c r="O75">
        <v>18</v>
      </c>
      <c r="P75" s="8">
        <v>3</v>
      </c>
      <c r="Q75">
        <v>4</v>
      </c>
      <c r="R75" s="8">
        <v>2</v>
      </c>
    </row>
    <row r="76" spans="1:18" x14ac:dyDescent="0.25">
      <c r="A76" s="1">
        <v>75</v>
      </c>
      <c r="B76" s="8">
        <v>2</v>
      </c>
      <c r="C76">
        <v>1</v>
      </c>
      <c r="D76" s="8">
        <v>3</v>
      </c>
      <c r="E76" s="6">
        <v>1</v>
      </c>
      <c r="F76" s="10">
        <v>100</v>
      </c>
      <c r="G76">
        <v>3</v>
      </c>
      <c r="H76" s="8">
        <v>3</v>
      </c>
      <c r="I76" s="6">
        <v>1</v>
      </c>
      <c r="J76" s="10"/>
      <c r="K76">
        <v>1</v>
      </c>
      <c r="L76" s="24">
        <v>3</v>
      </c>
      <c r="M76" s="30">
        <v>1</v>
      </c>
      <c r="N76" s="10" t="s">
        <v>23</v>
      </c>
      <c r="O76">
        <v>18</v>
      </c>
      <c r="P76" s="8">
        <v>3</v>
      </c>
      <c r="Q76">
        <v>4</v>
      </c>
      <c r="R76" s="8">
        <v>3</v>
      </c>
    </row>
    <row r="77" spans="1:18" x14ac:dyDescent="0.25">
      <c r="A77" s="1">
        <v>76</v>
      </c>
      <c r="B77" s="8">
        <v>2</v>
      </c>
      <c r="C77">
        <v>3</v>
      </c>
      <c r="D77" s="8">
        <v>3</v>
      </c>
      <c r="E77" s="6">
        <v>1</v>
      </c>
      <c r="F77" s="10">
        <v>70</v>
      </c>
      <c r="G77">
        <v>3</v>
      </c>
      <c r="H77" s="8">
        <v>3</v>
      </c>
      <c r="I77" s="6">
        <v>1</v>
      </c>
      <c r="J77" s="10"/>
      <c r="K77">
        <v>1</v>
      </c>
      <c r="L77" s="24">
        <v>3</v>
      </c>
      <c r="M77" s="30">
        <v>1</v>
      </c>
      <c r="N77" s="10" t="s">
        <v>23</v>
      </c>
      <c r="O77">
        <v>18</v>
      </c>
      <c r="P77" s="8">
        <v>4</v>
      </c>
      <c r="Q77">
        <v>3</v>
      </c>
      <c r="R77" s="8">
        <v>4</v>
      </c>
    </row>
    <row r="78" spans="1:18" x14ac:dyDescent="0.25">
      <c r="A78" s="1">
        <v>77</v>
      </c>
      <c r="B78" s="8">
        <v>2</v>
      </c>
      <c r="C78">
        <v>2</v>
      </c>
      <c r="D78" s="8">
        <v>3</v>
      </c>
      <c r="E78" s="6">
        <v>1</v>
      </c>
      <c r="F78" s="10">
        <v>80</v>
      </c>
      <c r="G78">
        <v>2</v>
      </c>
      <c r="H78" s="8">
        <v>3</v>
      </c>
      <c r="I78" s="6">
        <v>3</v>
      </c>
      <c r="J78" s="10"/>
      <c r="K78">
        <v>2</v>
      </c>
      <c r="L78" s="24">
        <v>3</v>
      </c>
      <c r="M78" s="30">
        <v>2</v>
      </c>
      <c r="N78" s="10" t="s">
        <v>19</v>
      </c>
      <c r="O78">
        <v>18</v>
      </c>
      <c r="P78" s="8">
        <v>3</v>
      </c>
      <c r="Q78">
        <v>3</v>
      </c>
      <c r="R78" s="8">
        <v>3</v>
      </c>
    </row>
    <row r="79" spans="1:18" x14ac:dyDescent="0.25">
      <c r="A79" s="1">
        <v>78</v>
      </c>
      <c r="B79" s="8">
        <v>2</v>
      </c>
      <c r="C79">
        <v>2</v>
      </c>
      <c r="D79" s="8">
        <v>3</v>
      </c>
      <c r="E79" s="6">
        <v>1</v>
      </c>
      <c r="F79" s="10">
        <v>80</v>
      </c>
      <c r="G79">
        <v>3</v>
      </c>
      <c r="H79" s="8">
        <v>3</v>
      </c>
      <c r="I79" s="6">
        <v>1</v>
      </c>
      <c r="J79" s="10"/>
      <c r="K79">
        <v>2</v>
      </c>
      <c r="L79" s="24">
        <v>3</v>
      </c>
      <c r="M79" s="30">
        <v>2</v>
      </c>
      <c r="N79" s="10" t="s">
        <v>19</v>
      </c>
      <c r="O79">
        <v>20</v>
      </c>
      <c r="P79" s="8">
        <v>6</v>
      </c>
      <c r="Q79">
        <v>4</v>
      </c>
      <c r="R79" s="8">
        <v>2</v>
      </c>
    </row>
    <row r="80" spans="1:18" x14ac:dyDescent="0.25">
      <c r="A80" s="1">
        <v>79</v>
      </c>
      <c r="B80" s="8">
        <v>2</v>
      </c>
      <c r="C80">
        <v>3</v>
      </c>
      <c r="D80" s="8">
        <v>3</v>
      </c>
      <c r="E80" s="6">
        <v>1</v>
      </c>
      <c r="F80" s="10">
        <v>91</v>
      </c>
      <c r="G80">
        <v>2</v>
      </c>
      <c r="H80" s="8">
        <v>4</v>
      </c>
      <c r="I80" s="6">
        <v>3</v>
      </c>
      <c r="J80" s="10"/>
      <c r="K80">
        <v>1</v>
      </c>
      <c r="L80" s="24">
        <v>5</v>
      </c>
      <c r="M80" s="30">
        <v>1</v>
      </c>
      <c r="N80" s="10" t="s">
        <v>23</v>
      </c>
      <c r="O80">
        <v>20</v>
      </c>
      <c r="P80" s="8">
        <v>3</v>
      </c>
      <c r="Q80">
        <v>5</v>
      </c>
      <c r="R80" s="8">
        <v>3</v>
      </c>
    </row>
    <row r="81" spans="1:18" x14ac:dyDescent="0.25">
      <c r="A81" s="1">
        <v>80</v>
      </c>
      <c r="B81" s="8">
        <v>2</v>
      </c>
      <c r="C81">
        <v>1</v>
      </c>
      <c r="D81" s="8">
        <v>3</v>
      </c>
      <c r="E81" s="6">
        <v>1</v>
      </c>
      <c r="F81" s="10">
        <v>90</v>
      </c>
      <c r="G81">
        <v>1</v>
      </c>
      <c r="H81" s="8">
        <v>3</v>
      </c>
      <c r="I81" s="6">
        <v>3</v>
      </c>
      <c r="J81" s="10"/>
      <c r="K81">
        <v>1</v>
      </c>
      <c r="L81" s="24">
        <v>4</v>
      </c>
      <c r="M81" s="30">
        <v>2</v>
      </c>
      <c r="N81" s="10" t="s">
        <v>19</v>
      </c>
      <c r="O81">
        <v>18</v>
      </c>
      <c r="P81" s="8">
        <v>3</v>
      </c>
      <c r="Q81">
        <v>4</v>
      </c>
      <c r="R81" s="8">
        <v>3</v>
      </c>
    </row>
    <row r="82" spans="1:18" x14ac:dyDescent="0.25">
      <c r="A82" s="1">
        <v>81</v>
      </c>
      <c r="B82" s="8">
        <v>2</v>
      </c>
      <c r="C82">
        <v>4</v>
      </c>
      <c r="D82" s="8">
        <v>3</v>
      </c>
      <c r="E82" s="6">
        <v>2</v>
      </c>
      <c r="F82" s="10"/>
      <c r="G82">
        <v>2</v>
      </c>
      <c r="H82" s="8">
        <v>3</v>
      </c>
      <c r="I82" s="6">
        <v>1</v>
      </c>
      <c r="J82" s="10"/>
      <c r="K82">
        <v>1</v>
      </c>
      <c r="L82" s="24">
        <v>3</v>
      </c>
      <c r="M82" s="30">
        <v>1</v>
      </c>
      <c r="N82" s="10" t="s">
        <v>23</v>
      </c>
      <c r="O82">
        <v>19</v>
      </c>
      <c r="P82" s="8">
        <v>3</v>
      </c>
      <c r="Q82">
        <v>3</v>
      </c>
      <c r="R82" s="8">
        <v>2</v>
      </c>
    </row>
    <row r="83" spans="1:18" x14ac:dyDescent="0.25">
      <c r="A83" s="1">
        <v>82</v>
      </c>
      <c r="B83" s="8">
        <v>1</v>
      </c>
      <c r="C83">
        <v>4</v>
      </c>
      <c r="D83" s="8">
        <v>2</v>
      </c>
      <c r="E83" s="6">
        <v>1</v>
      </c>
      <c r="F83" s="10">
        <v>90</v>
      </c>
      <c r="G83">
        <v>1</v>
      </c>
      <c r="H83" s="8">
        <v>3</v>
      </c>
      <c r="I83" s="6">
        <v>3</v>
      </c>
      <c r="J83" s="10"/>
      <c r="K83">
        <v>2</v>
      </c>
      <c r="L83" s="24">
        <v>3</v>
      </c>
      <c r="M83" s="30">
        <v>2</v>
      </c>
      <c r="N83" s="10" t="s">
        <v>19</v>
      </c>
      <c r="O83">
        <v>18</v>
      </c>
      <c r="P83" s="8">
        <v>1</v>
      </c>
      <c r="Q83">
        <v>4</v>
      </c>
      <c r="R83" s="8">
        <v>4</v>
      </c>
    </row>
    <row r="84" spans="1:18" x14ac:dyDescent="0.25">
      <c r="A84" s="1">
        <v>83</v>
      </c>
      <c r="B84" s="8">
        <v>2</v>
      </c>
      <c r="C84">
        <v>3</v>
      </c>
      <c r="D84" s="8">
        <v>3</v>
      </c>
      <c r="E84" s="6">
        <v>1</v>
      </c>
      <c r="F84" s="10">
        <v>80</v>
      </c>
      <c r="G84">
        <v>3</v>
      </c>
      <c r="H84" s="8">
        <v>3</v>
      </c>
      <c r="I84" s="6">
        <v>1</v>
      </c>
      <c r="J84" s="10"/>
      <c r="K84">
        <v>1</v>
      </c>
      <c r="L84" s="24">
        <v>3</v>
      </c>
      <c r="M84" s="30">
        <v>2</v>
      </c>
      <c r="N84" s="10" t="s">
        <v>19</v>
      </c>
      <c r="O84">
        <v>18</v>
      </c>
      <c r="P84" s="8">
        <v>7</v>
      </c>
      <c r="Q84">
        <v>2</v>
      </c>
      <c r="R84" s="8">
        <v>3</v>
      </c>
    </row>
    <row r="85" spans="1:18" x14ac:dyDescent="0.25">
      <c r="A85" s="1">
        <v>84</v>
      </c>
      <c r="B85" s="8">
        <v>2</v>
      </c>
      <c r="C85">
        <v>3</v>
      </c>
      <c r="D85" s="8">
        <v>3</v>
      </c>
      <c r="E85" s="6">
        <v>2</v>
      </c>
      <c r="F85" s="10"/>
      <c r="G85">
        <v>3</v>
      </c>
      <c r="H85" s="8">
        <v>1</v>
      </c>
      <c r="I85" s="6">
        <v>3</v>
      </c>
      <c r="J85" s="10"/>
      <c r="K85">
        <v>1</v>
      </c>
      <c r="L85" s="24">
        <v>3</v>
      </c>
      <c r="M85" s="30">
        <v>1</v>
      </c>
      <c r="N85" s="10" t="s">
        <v>23</v>
      </c>
      <c r="O85">
        <v>18</v>
      </c>
      <c r="P85" s="8">
        <v>6</v>
      </c>
      <c r="Q85">
        <v>4</v>
      </c>
      <c r="R85" s="8">
        <v>5</v>
      </c>
    </row>
    <row r="86" spans="1:18" x14ac:dyDescent="0.25">
      <c r="A86" s="1">
        <v>85</v>
      </c>
      <c r="B86" s="8">
        <v>2</v>
      </c>
      <c r="C86">
        <v>1</v>
      </c>
      <c r="D86" s="8">
        <v>3</v>
      </c>
      <c r="E86" s="6">
        <v>2</v>
      </c>
      <c r="F86" s="10"/>
      <c r="G86">
        <v>2</v>
      </c>
      <c r="H86" s="8">
        <v>2</v>
      </c>
      <c r="I86" s="6">
        <v>1</v>
      </c>
      <c r="J86" s="10"/>
      <c r="K86">
        <v>1</v>
      </c>
      <c r="L86" s="24">
        <v>3</v>
      </c>
      <c r="M86" s="30">
        <v>1</v>
      </c>
      <c r="N86" s="10" t="s">
        <v>23</v>
      </c>
      <c r="O86">
        <v>19</v>
      </c>
      <c r="P86" s="8">
        <v>3</v>
      </c>
      <c r="Q86">
        <v>3</v>
      </c>
      <c r="R86" s="8">
        <v>2</v>
      </c>
    </row>
    <row r="87" spans="1:18" x14ac:dyDescent="0.25">
      <c r="A87" s="1">
        <v>86</v>
      </c>
      <c r="B87" s="8">
        <v>2</v>
      </c>
      <c r="C87">
        <v>3</v>
      </c>
      <c r="D87" s="8">
        <v>3</v>
      </c>
      <c r="E87" s="6">
        <v>1</v>
      </c>
      <c r="F87" s="10">
        <v>75</v>
      </c>
      <c r="G87">
        <v>4</v>
      </c>
      <c r="H87" s="8">
        <v>4</v>
      </c>
      <c r="I87" s="6"/>
      <c r="J87" s="10">
        <v>2</v>
      </c>
      <c r="K87">
        <v>1</v>
      </c>
      <c r="L87" s="24">
        <v>4</v>
      </c>
      <c r="M87" s="30">
        <v>1</v>
      </c>
      <c r="N87" s="10" t="s">
        <v>23</v>
      </c>
      <c r="O87">
        <v>18</v>
      </c>
      <c r="P87" s="8">
        <v>8</v>
      </c>
      <c r="Q87">
        <v>3</v>
      </c>
      <c r="R87" s="8">
        <v>5</v>
      </c>
    </row>
    <row r="88" spans="1:18" x14ac:dyDescent="0.25">
      <c r="A88" s="1">
        <v>87</v>
      </c>
      <c r="B88" s="8">
        <v>2</v>
      </c>
      <c r="C88">
        <v>1</v>
      </c>
      <c r="D88" s="8">
        <v>3</v>
      </c>
      <c r="E88" s="6">
        <v>1</v>
      </c>
      <c r="F88" s="10">
        <v>100</v>
      </c>
      <c r="G88">
        <v>1</v>
      </c>
      <c r="H88" s="8">
        <v>5</v>
      </c>
      <c r="I88" s="6">
        <v>1</v>
      </c>
      <c r="J88" s="10"/>
      <c r="K88">
        <v>1</v>
      </c>
      <c r="L88" s="24">
        <v>5</v>
      </c>
      <c r="M88" s="30">
        <v>1</v>
      </c>
      <c r="N88" s="10" t="s">
        <v>23</v>
      </c>
      <c r="O88">
        <v>19</v>
      </c>
      <c r="P88" s="8">
        <v>3</v>
      </c>
      <c r="Q88">
        <v>5</v>
      </c>
      <c r="R88" s="8">
        <v>1</v>
      </c>
    </row>
    <row r="89" spans="1:18" x14ac:dyDescent="0.25">
      <c r="A89" s="1">
        <v>88</v>
      </c>
      <c r="B89" s="8">
        <v>2</v>
      </c>
      <c r="C89">
        <v>4</v>
      </c>
      <c r="D89" s="8">
        <v>3</v>
      </c>
      <c r="E89" s="6">
        <v>1</v>
      </c>
      <c r="F89" s="10">
        <v>100</v>
      </c>
      <c r="G89">
        <v>2</v>
      </c>
      <c r="H89" s="8">
        <v>2</v>
      </c>
      <c r="I89" s="6">
        <v>1</v>
      </c>
      <c r="J89" s="10"/>
      <c r="K89">
        <v>2</v>
      </c>
      <c r="L89" s="24">
        <v>5</v>
      </c>
      <c r="M89" s="30">
        <v>1</v>
      </c>
      <c r="N89" s="10" t="s">
        <v>23</v>
      </c>
      <c r="O89">
        <v>19</v>
      </c>
      <c r="P89" s="8">
        <v>2</v>
      </c>
      <c r="Q89">
        <v>5</v>
      </c>
      <c r="R89" s="8">
        <v>2</v>
      </c>
    </row>
    <row r="90" spans="1:18" x14ac:dyDescent="0.25">
      <c r="A90" s="1">
        <v>89</v>
      </c>
      <c r="B90" s="8">
        <v>2</v>
      </c>
      <c r="C90">
        <v>1</v>
      </c>
      <c r="D90" s="8">
        <v>3</v>
      </c>
      <c r="E90" s="6">
        <v>2</v>
      </c>
      <c r="F90" s="10"/>
      <c r="G90">
        <v>1</v>
      </c>
      <c r="H90" s="8">
        <v>4</v>
      </c>
      <c r="I90" s="6">
        <v>3</v>
      </c>
      <c r="J90" s="10"/>
      <c r="K90">
        <v>1</v>
      </c>
      <c r="L90" s="24">
        <v>4</v>
      </c>
      <c r="M90" s="30">
        <v>1</v>
      </c>
      <c r="N90" s="10" t="s">
        <v>23</v>
      </c>
      <c r="O90">
        <v>18</v>
      </c>
      <c r="P90" s="8">
        <v>3</v>
      </c>
      <c r="Q90">
        <v>4</v>
      </c>
      <c r="R90" s="8">
        <v>2</v>
      </c>
    </row>
    <row r="91" spans="1:18" x14ac:dyDescent="0.25">
      <c r="A91" s="1">
        <v>90</v>
      </c>
      <c r="B91" s="8">
        <v>1</v>
      </c>
      <c r="C91">
        <v>1</v>
      </c>
      <c r="D91" s="8">
        <v>3</v>
      </c>
      <c r="E91" s="6">
        <v>1</v>
      </c>
      <c r="F91" s="10">
        <v>100</v>
      </c>
      <c r="G91">
        <v>3</v>
      </c>
      <c r="H91" s="8">
        <v>3</v>
      </c>
      <c r="I91" s="6">
        <v>1</v>
      </c>
      <c r="J91" s="10"/>
      <c r="K91">
        <v>1</v>
      </c>
      <c r="L91" s="24">
        <v>4</v>
      </c>
      <c r="M91" s="30">
        <v>1</v>
      </c>
      <c r="N91" s="10" t="s">
        <v>23</v>
      </c>
      <c r="O91">
        <v>18</v>
      </c>
      <c r="P91" s="8">
        <v>3</v>
      </c>
      <c r="Q91">
        <v>4</v>
      </c>
      <c r="R91" s="8">
        <v>2</v>
      </c>
    </row>
    <row r="92" spans="1:18" x14ac:dyDescent="0.25">
      <c r="A92" s="1">
        <v>91</v>
      </c>
      <c r="B92" s="8">
        <v>2</v>
      </c>
      <c r="C92">
        <v>4</v>
      </c>
      <c r="D92" s="8">
        <v>3</v>
      </c>
      <c r="E92" s="6">
        <v>1</v>
      </c>
      <c r="F92" s="10">
        <v>80</v>
      </c>
      <c r="G92">
        <v>3</v>
      </c>
      <c r="H92" s="8">
        <v>3</v>
      </c>
      <c r="I92" s="6">
        <v>1</v>
      </c>
      <c r="J92" s="10"/>
      <c r="K92">
        <v>1</v>
      </c>
      <c r="L92" s="24">
        <v>3</v>
      </c>
      <c r="M92" s="30">
        <v>2</v>
      </c>
      <c r="N92" s="10" t="s">
        <v>19</v>
      </c>
      <c r="O92">
        <v>18</v>
      </c>
      <c r="P92" s="8">
        <v>3</v>
      </c>
      <c r="Q92">
        <v>4</v>
      </c>
      <c r="R92" s="8">
        <v>2</v>
      </c>
    </row>
    <row r="93" spans="1:18" x14ac:dyDescent="0.25">
      <c r="A93" s="1">
        <v>92</v>
      </c>
      <c r="B93" s="8">
        <v>2</v>
      </c>
      <c r="C93">
        <v>3</v>
      </c>
      <c r="D93" s="8">
        <v>3</v>
      </c>
      <c r="E93" s="6">
        <v>1</v>
      </c>
      <c r="F93" s="10">
        <v>70</v>
      </c>
      <c r="G93">
        <v>2</v>
      </c>
      <c r="H93" s="8">
        <v>4</v>
      </c>
      <c r="I93" s="6">
        <v>3</v>
      </c>
      <c r="J93" s="10"/>
      <c r="K93">
        <v>1</v>
      </c>
      <c r="L93" s="24">
        <v>4</v>
      </c>
      <c r="M93" s="30">
        <v>2</v>
      </c>
      <c r="N93" s="10" t="s">
        <v>19</v>
      </c>
      <c r="O93">
        <v>18</v>
      </c>
      <c r="P93" s="8">
        <v>3</v>
      </c>
      <c r="Q93">
        <v>4</v>
      </c>
      <c r="R93" s="8">
        <v>4</v>
      </c>
    </row>
    <row r="94" spans="1:18" x14ac:dyDescent="0.25">
      <c r="A94" s="1">
        <v>93</v>
      </c>
      <c r="B94" s="8">
        <v>2</v>
      </c>
      <c r="C94">
        <v>1</v>
      </c>
      <c r="D94" s="8">
        <v>3</v>
      </c>
      <c r="E94" s="6">
        <v>1</v>
      </c>
      <c r="F94" s="10">
        <v>90</v>
      </c>
      <c r="G94">
        <v>3</v>
      </c>
      <c r="H94" s="8">
        <v>3</v>
      </c>
      <c r="I94" s="6">
        <v>1</v>
      </c>
      <c r="J94" s="10"/>
      <c r="K94">
        <v>1</v>
      </c>
      <c r="L94" s="24">
        <v>4</v>
      </c>
      <c r="M94" s="30">
        <v>1</v>
      </c>
      <c r="N94" s="10" t="s">
        <v>23</v>
      </c>
      <c r="O94">
        <v>20</v>
      </c>
      <c r="P94" s="8">
        <v>3</v>
      </c>
      <c r="Q94">
        <v>4</v>
      </c>
      <c r="R94" s="8">
        <v>2</v>
      </c>
    </row>
    <row r="95" spans="1:18" x14ac:dyDescent="0.25">
      <c r="A95" s="1">
        <v>94</v>
      </c>
      <c r="B95" s="8">
        <v>2</v>
      </c>
      <c r="C95">
        <v>3</v>
      </c>
      <c r="D95" s="8">
        <v>3</v>
      </c>
      <c r="E95" s="6">
        <v>1</v>
      </c>
      <c r="F95" s="10">
        <v>80</v>
      </c>
      <c r="G95">
        <v>3</v>
      </c>
      <c r="H95" s="8">
        <v>3</v>
      </c>
      <c r="I95" s="6">
        <v>1</v>
      </c>
      <c r="J95" s="10"/>
      <c r="K95">
        <v>1</v>
      </c>
      <c r="L95" s="24">
        <v>3</v>
      </c>
      <c r="M95" s="30">
        <v>2</v>
      </c>
      <c r="N95" s="10" t="s">
        <v>19</v>
      </c>
      <c r="O95">
        <v>19</v>
      </c>
      <c r="P95" s="8">
        <v>4</v>
      </c>
      <c r="Q95">
        <v>3</v>
      </c>
      <c r="R95" s="8">
        <v>4</v>
      </c>
    </row>
    <row r="96" spans="1:18" x14ac:dyDescent="0.25">
      <c r="A96" s="1">
        <v>95</v>
      </c>
      <c r="B96" s="8">
        <v>1</v>
      </c>
      <c r="C96">
        <v>2</v>
      </c>
      <c r="D96" s="8">
        <v>3</v>
      </c>
      <c r="E96" s="6">
        <v>1</v>
      </c>
      <c r="F96" s="10">
        <v>90</v>
      </c>
      <c r="G96">
        <v>3</v>
      </c>
      <c r="H96" s="8">
        <v>3</v>
      </c>
      <c r="I96" s="6">
        <v>1</v>
      </c>
      <c r="J96" s="10"/>
      <c r="K96">
        <v>2</v>
      </c>
      <c r="L96" s="24">
        <v>3</v>
      </c>
      <c r="M96" s="30">
        <v>2</v>
      </c>
      <c r="N96" s="10" t="s">
        <v>19</v>
      </c>
      <c r="O96">
        <v>18</v>
      </c>
      <c r="P96" s="8">
        <v>1</v>
      </c>
      <c r="Q96">
        <v>4</v>
      </c>
      <c r="R96" s="8">
        <v>2</v>
      </c>
    </row>
    <row r="97" spans="1:18" x14ac:dyDescent="0.25">
      <c r="A97" s="1">
        <v>96</v>
      </c>
      <c r="B97" s="8">
        <v>2</v>
      </c>
      <c r="C97">
        <v>4</v>
      </c>
      <c r="D97" s="8">
        <v>3</v>
      </c>
      <c r="E97" s="6">
        <v>1</v>
      </c>
      <c r="F97" s="10">
        <v>90</v>
      </c>
      <c r="G97">
        <v>3</v>
      </c>
      <c r="H97" s="8">
        <v>3</v>
      </c>
      <c r="I97" s="6">
        <v>1</v>
      </c>
      <c r="J97" s="10"/>
      <c r="K97">
        <v>1</v>
      </c>
      <c r="L97" s="24">
        <v>3</v>
      </c>
      <c r="M97" s="30">
        <v>2</v>
      </c>
      <c r="N97" s="10" t="s">
        <v>19</v>
      </c>
      <c r="O97">
        <v>19</v>
      </c>
      <c r="P97" s="8">
        <v>8</v>
      </c>
      <c r="Q97">
        <v>2</v>
      </c>
      <c r="R97" s="8">
        <v>4</v>
      </c>
    </row>
    <row r="98" spans="1:18" x14ac:dyDescent="0.25">
      <c r="A98" s="1">
        <v>97</v>
      </c>
      <c r="B98" s="8">
        <v>2</v>
      </c>
      <c r="C98">
        <v>1</v>
      </c>
      <c r="D98" s="8">
        <v>3</v>
      </c>
      <c r="E98" s="6">
        <v>1</v>
      </c>
      <c r="F98" s="10">
        <v>100</v>
      </c>
      <c r="G98">
        <v>3</v>
      </c>
      <c r="H98" s="8">
        <v>3</v>
      </c>
      <c r="I98" s="6">
        <v>1</v>
      </c>
      <c r="J98" s="10"/>
      <c r="K98">
        <v>2</v>
      </c>
      <c r="L98" s="24">
        <v>3</v>
      </c>
      <c r="M98" s="30">
        <v>2</v>
      </c>
      <c r="N98" s="10" t="s">
        <v>19</v>
      </c>
      <c r="O98">
        <v>18</v>
      </c>
      <c r="P98" s="8">
        <v>4</v>
      </c>
      <c r="Q98">
        <v>2</v>
      </c>
      <c r="R98" s="8">
        <v>4</v>
      </c>
    </row>
    <row r="99" spans="1:18" x14ac:dyDescent="0.25">
      <c r="A99" s="1">
        <v>98</v>
      </c>
      <c r="B99" s="8">
        <v>2</v>
      </c>
      <c r="C99">
        <v>1</v>
      </c>
      <c r="D99" s="8">
        <v>3</v>
      </c>
      <c r="E99" s="6">
        <v>1</v>
      </c>
      <c r="F99" s="10">
        <v>80</v>
      </c>
      <c r="G99">
        <v>3</v>
      </c>
      <c r="H99" s="8">
        <v>5</v>
      </c>
      <c r="I99" s="6">
        <v>1</v>
      </c>
      <c r="J99" s="10"/>
      <c r="K99">
        <v>1</v>
      </c>
      <c r="L99" s="24">
        <v>3</v>
      </c>
      <c r="M99" s="30">
        <v>2</v>
      </c>
      <c r="N99" s="10" t="s">
        <v>19</v>
      </c>
      <c r="O99">
        <v>19</v>
      </c>
      <c r="P99" s="8">
        <v>3</v>
      </c>
      <c r="Q99">
        <v>3</v>
      </c>
      <c r="R99" s="8">
        <v>3</v>
      </c>
    </row>
    <row r="100" spans="1:18" x14ac:dyDescent="0.25">
      <c r="A100" s="1">
        <v>99</v>
      </c>
      <c r="B100" s="8">
        <v>1</v>
      </c>
      <c r="C100">
        <v>1</v>
      </c>
      <c r="D100" s="8">
        <v>3</v>
      </c>
      <c r="E100" s="6">
        <v>1</v>
      </c>
      <c r="F100" s="10">
        <v>100</v>
      </c>
      <c r="H100" s="8"/>
      <c r="I100" s="6">
        <v>1</v>
      </c>
      <c r="J100" s="10"/>
      <c r="K100">
        <v>1</v>
      </c>
      <c r="L100" s="24">
        <v>2</v>
      </c>
      <c r="M100" s="30">
        <v>2</v>
      </c>
      <c r="N100" s="10" t="s">
        <v>19</v>
      </c>
      <c r="O100">
        <v>18</v>
      </c>
      <c r="P100" s="8">
        <v>2</v>
      </c>
      <c r="Q100">
        <v>3</v>
      </c>
      <c r="R100" s="8">
        <v>3</v>
      </c>
    </row>
    <row r="101" spans="1:18" x14ac:dyDescent="0.25">
      <c r="A101" s="1">
        <v>100</v>
      </c>
      <c r="B101" s="8">
        <v>2</v>
      </c>
      <c r="C101">
        <v>1</v>
      </c>
      <c r="D101" s="8">
        <v>3</v>
      </c>
      <c r="E101" s="6">
        <v>1</v>
      </c>
      <c r="F101" s="10">
        <v>100</v>
      </c>
      <c r="G101">
        <v>3</v>
      </c>
      <c r="H101" s="8">
        <v>3</v>
      </c>
      <c r="I101" s="6">
        <v>3</v>
      </c>
      <c r="J101" s="10"/>
      <c r="K101">
        <v>1</v>
      </c>
      <c r="L101" s="24">
        <v>4</v>
      </c>
      <c r="M101" s="30">
        <v>1</v>
      </c>
      <c r="N101" s="10" t="s">
        <v>23</v>
      </c>
      <c r="O101">
        <v>19</v>
      </c>
      <c r="P101" s="8">
        <v>4</v>
      </c>
      <c r="Q101">
        <v>5</v>
      </c>
      <c r="R101" s="8">
        <v>4</v>
      </c>
    </row>
    <row r="102" spans="1:18" x14ac:dyDescent="0.25">
      <c r="A102" s="1">
        <v>101</v>
      </c>
      <c r="B102" s="8">
        <v>2</v>
      </c>
      <c r="C102">
        <v>2</v>
      </c>
      <c r="D102" s="8">
        <v>3</v>
      </c>
      <c r="E102" s="6">
        <v>1</v>
      </c>
      <c r="F102" s="10">
        <v>100</v>
      </c>
      <c r="G102">
        <v>2</v>
      </c>
      <c r="H102" s="8">
        <v>4</v>
      </c>
      <c r="I102" s="6">
        <v>1</v>
      </c>
      <c r="J102" s="10"/>
      <c r="K102">
        <v>1</v>
      </c>
      <c r="L102" s="24">
        <v>4</v>
      </c>
      <c r="M102" s="30">
        <v>1</v>
      </c>
      <c r="N102" s="10" t="s">
        <v>23</v>
      </c>
      <c r="O102">
        <v>19</v>
      </c>
      <c r="P102" s="8">
        <v>2</v>
      </c>
      <c r="Q102">
        <v>3</v>
      </c>
      <c r="R102" s="8">
        <v>2</v>
      </c>
    </row>
    <row r="103" spans="1:18" x14ac:dyDescent="0.25">
      <c r="A103" s="1">
        <v>102</v>
      </c>
      <c r="B103" s="8">
        <v>2</v>
      </c>
      <c r="C103">
        <v>1</v>
      </c>
      <c r="D103" s="8">
        <v>2</v>
      </c>
      <c r="E103" s="6">
        <v>1</v>
      </c>
      <c r="F103" s="10">
        <v>80</v>
      </c>
      <c r="G103">
        <v>5</v>
      </c>
      <c r="H103" s="8">
        <v>5</v>
      </c>
      <c r="I103" s="6">
        <v>1</v>
      </c>
      <c r="J103" s="10"/>
      <c r="K103">
        <v>1</v>
      </c>
      <c r="L103" s="24">
        <v>4</v>
      </c>
      <c r="M103" s="30">
        <v>2</v>
      </c>
      <c r="N103" s="10" t="s">
        <v>19</v>
      </c>
      <c r="O103">
        <v>19</v>
      </c>
      <c r="P103" s="8">
        <v>4</v>
      </c>
      <c r="Q103">
        <v>4</v>
      </c>
      <c r="R103" s="8">
        <v>2</v>
      </c>
    </row>
    <row r="104" spans="1:18" x14ac:dyDescent="0.25">
      <c r="A104" s="1">
        <v>103</v>
      </c>
      <c r="B104" s="8">
        <v>2</v>
      </c>
      <c r="C104">
        <v>1</v>
      </c>
      <c r="D104" s="8">
        <v>3</v>
      </c>
      <c r="E104" s="6">
        <v>1</v>
      </c>
      <c r="F104" s="10">
        <v>90</v>
      </c>
      <c r="G104">
        <v>2</v>
      </c>
      <c r="H104" s="8">
        <v>2</v>
      </c>
      <c r="I104" s="6"/>
      <c r="J104" s="10">
        <v>2</v>
      </c>
      <c r="K104">
        <v>1</v>
      </c>
      <c r="L104" s="24">
        <v>4</v>
      </c>
      <c r="M104" s="30">
        <v>1</v>
      </c>
      <c r="N104" s="10" t="s">
        <v>23</v>
      </c>
      <c r="O104">
        <v>19</v>
      </c>
      <c r="P104" s="8">
        <v>3</v>
      </c>
      <c r="Q104">
        <v>3</v>
      </c>
      <c r="R104" s="8">
        <v>4</v>
      </c>
    </row>
    <row r="105" spans="1:18" x14ac:dyDescent="0.25">
      <c r="A105" s="1">
        <v>104</v>
      </c>
      <c r="B105" s="8">
        <v>2</v>
      </c>
      <c r="C105">
        <v>4</v>
      </c>
      <c r="D105" s="8">
        <v>3</v>
      </c>
      <c r="E105" s="6">
        <v>1</v>
      </c>
      <c r="F105" s="10">
        <v>100</v>
      </c>
      <c r="G105">
        <v>3</v>
      </c>
      <c r="H105" s="8">
        <v>3</v>
      </c>
      <c r="I105" s="6">
        <v>1</v>
      </c>
      <c r="J105" s="10"/>
      <c r="K105">
        <v>1</v>
      </c>
      <c r="L105" s="24">
        <v>4</v>
      </c>
      <c r="M105" s="30">
        <v>1</v>
      </c>
      <c r="N105" s="10" t="s">
        <v>23</v>
      </c>
      <c r="O105">
        <v>19</v>
      </c>
      <c r="P105" s="8">
        <v>4</v>
      </c>
      <c r="Q105">
        <v>4</v>
      </c>
      <c r="R105" s="8">
        <v>3</v>
      </c>
    </row>
    <row r="106" spans="1:18" x14ac:dyDescent="0.25">
      <c r="A106" s="1">
        <v>105</v>
      </c>
      <c r="B106" s="8">
        <v>1</v>
      </c>
      <c r="C106">
        <v>3</v>
      </c>
      <c r="D106" s="8">
        <v>3</v>
      </c>
      <c r="E106" s="6">
        <v>1</v>
      </c>
      <c r="F106" s="10">
        <v>80</v>
      </c>
      <c r="G106">
        <v>2</v>
      </c>
      <c r="H106" s="8">
        <v>3</v>
      </c>
      <c r="I106" s="6">
        <v>1</v>
      </c>
      <c r="J106" s="10"/>
      <c r="K106">
        <v>2</v>
      </c>
      <c r="L106" s="24">
        <v>3</v>
      </c>
      <c r="M106" s="30">
        <v>1</v>
      </c>
      <c r="N106" s="10" t="s">
        <v>23</v>
      </c>
      <c r="O106">
        <v>18</v>
      </c>
      <c r="P106" s="8">
        <v>3</v>
      </c>
      <c r="Q106">
        <v>4</v>
      </c>
      <c r="R106" s="8">
        <v>3</v>
      </c>
    </row>
    <row r="107" spans="1:18" x14ac:dyDescent="0.25">
      <c r="A107" s="1">
        <v>106</v>
      </c>
      <c r="B107" s="8">
        <v>1</v>
      </c>
      <c r="C107">
        <v>4</v>
      </c>
      <c r="D107" s="8">
        <v>3</v>
      </c>
      <c r="E107" s="6">
        <v>1</v>
      </c>
      <c r="F107" s="10">
        <v>90</v>
      </c>
      <c r="G107">
        <v>3</v>
      </c>
      <c r="H107" s="8">
        <v>3</v>
      </c>
      <c r="I107" s="6">
        <v>1</v>
      </c>
      <c r="J107" s="10"/>
      <c r="K107">
        <v>2</v>
      </c>
      <c r="L107" s="24">
        <v>3</v>
      </c>
      <c r="M107" s="30">
        <v>2</v>
      </c>
      <c r="N107" s="10" t="s">
        <v>19</v>
      </c>
      <c r="O107">
        <v>18</v>
      </c>
      <c r="P107" s="8">
        <v>3</v>
      </c>
      <c r="Q107">
        <v>3</v>
      </c>
      <c r="R107" s="8">
        <v>3</v>
      </c>
    </row>
    <row r="108" spans="1:18" x14ac:dyDescent="0.25">
      <c r="A108" s="1">
        <v>107</v>
      </c>
      <c r="B108" s="8">
        <v>1</v>
      </c>
      <c r="C108">
        <v>3</v>
      </c>
      <c r="D108" s="8">
        <v>3</v>
      </c>
      <c r="E108" s="6">
        <v>1</v>
      </c>
      <c r="F108" s="10">
        <v>90</v>
      </c>
      <c r="G108">
        <v>3</v>
      </c>
      <c r="H108" s="8">
        <v>3</v>
      </c>
      <c r="I108" s="6">
        <v>1</v>
      </c>
      <c r="J108" s="10"/>
      <c r="K108">
        <v>1</v>
      </c>
      <c r="L108" s="24">
        <v>3</v>
      </c>
      <c r="M108" s="30">
        <v>1</v>
      </c>
      <c r="N108" s="10" t="s">
        <v>23</v>
      </c>
      <c r="O108">
        <v>18</v>
      </c>
      <c r="P108" s="8">
        <v>2</v>
      </c>
      <c r="Q108">
        <v>3</v>
      </c>
      <c r="R108" s="8">
        <v>2</v>
      </c>
    </row>
    <row r="109" spans="1:18" x14ac:dyDescent="0.25">
      <c r="A109" s="1">
        <v>108</v>
      </c>
      <c r="B109" s="8">
        <v>1</v>
      </c>
      <c r="C109">
        <v>3</v>
      </c>
      <c r="D109" s="8">
        <v>3</v>
      </c>
      <c r="E109" s="6">
        <v>1</v>
      </c>
      <c r="F109" s="10">
        <v>70</v>
      </c>
      <c r="G109">
        <v>3</v>
      </c>
      <c r="H109" s="8">
        <v>2</v>
      </c>
      <c r="I109" s="6">
        <v>3</v>
      </c>
      <c r="J109" s="10"/>
      <c r="K109">
        <v>1</v>
      </c>
      <c r="L109" s="24">
        <v>3</v>
      </c>
      <c r="M109" s="30">
        <v>1</v>
      </c>
      <c r="N109" s="10" t="s">
        <v>23</v>
      </c>
      <c r="O109">
        <v>18</v>
      </c>
      <c r="P109" s="8">
        <v>4</v>
      </c>
      <c r="Q109">
        <v>4</v>
      </c>
      <c r="R109" s="8">
        <v>3</v>
      </c>
    </row>
    <row r="110" spans="1:18" x14ac:dyDescent="0.25">
      <c r="A110" s="1">
        <v>109</v>
      </c>
      <c r="B110" s="8">
        <v>1</v>
      </c>
      <c r="C110">
        <v>1</v>
      </c>
      <c r="D110" s="8">
        <v>3</v>
      </c>
      <c r="E110" s="6">
        <v>1</v>
      </c>
      <c r="F110" s="10">
        <v>100</v>
      </c>
      <c r="G110">
        <v>1</v>
      </c>
      <c r="H110" s="8">
        <v>3</v>
      </c>
      <c r="I110" s="6">
        <v>1</v>
      </c>
      <c r="J110" s="10"/>
      <c r="K110">
        <v>1</v>
      </c>
      <c r="L110" s="24">
        <v>4</v>
      </c>
      <c r="M110" s="30">
        <v>1</v>
      </c>
      <c r="N110" s="10" t="s">
        <v>23</v>
      </c>
      <c r="O110">
        <v>19</v>
      </c>
      <c r="P110" s="8">
        <v>3</v>
      </c>
      <c r="Q110">
        <v>3</v>
      </c>
      <c r="R110" s="8">
        <v>4</v>
      </c>
    </row>
    <row r="111" spans="1:18" x14ac:dyDescent="0.25">
      <c r="A111" s="1">
        <v>110</v>
      </c>
      <c r="B111" s="8">
        <v>2</v>
      </c>
      <c r="C111">
        <v>1</v>
      </c>
      <c r="D111" s="8">
        <v>2</v>
      </c>
      <c r="E111" s="6">
        <v>1</v>
      </c>
      <c r="F111" s="10">
        <v>80</v>
      </c>
      <c r="G111">
        <v>1</v>
      </c>
      <c r="H111" s="8">
        <v>4</v>
      </c>
      <c r="I111" s="6">
        <v>1</v>
      </c>
      <c r="J111" s="10"/>
      <c r="K111">
        <v>1</v>
      </c>
      <c r="L111" s="24">
        <v>4</v>
      </c>
      <c r="M111" s="30">
        <v>2</v>
      </c>
      <c r="N111" s="10" t="s">
        <v>19</v>
      </c>
      <c r="O111">
        <v>19</v>
      </c>
      <c r="P111" s="8">
        <v>3</v>
      </c>
      <c r="Q111">
        <v>5</v>
      </c>
      <c r="R111" s="8">
        <v>2</v>
      </c>
    </row>
    <row r="112" spans="1:18" x14ac:dyDescent="0.25">
      <c r="A112" s="1">
        <v>111</v>
      </c>
      <c r="B112" s="8">
        <v>2</v>
      </c>
      <c r="C112">
        <v>3</v>
      </c>
      <c r="D112" s="8">
        <v>3</v>
      </c>
      <c r="E112" s="6">
        <v>1</v>
      </c>
      <c r="F112" s="10">
        <v>80</v>
      </c>
      <c r="G112">
        <v>2</v>
      </c>
      <c r="H112" s="8">
        <v>1</v>
      </c>
      <c r="I112" s="6">
        <v>3</v>
      </c>
      <c r="J112" s="10"/>
      <c r="K112">
        <v>1</v>
      </c>
      <c r="L112" s="24">
        <v>3</v>
      </c>
      <c r="M112" s="30">
        <v>1</v>
      </c>
      <c r="N112" s="10" t="s">
        <v>23</v>
      </c>
      <c r="O112">
        <v>18</v>
      </c>
      <c r="P112" s="8">
        <v>5</v>
      </c>
      <c r="Q112">
        <v>3</v>
      </c>
      <c r="R112" s="8">
        <v>4</v>
      </c>
    </row>
    <row r="113" spans="1:18" x14ac:dyDescent="0.25">
      <c r="A113" s="1">
        <v>112</v>
      </c>
      <c r="B113" s="8">
        <v>2</v>
      </c>
      <c r="C113">
        <v>1</v>
      </c>
      <c r="D113" s="8">
        <v>3</v>
      </c>
      <c r="E113" s="6">
        <v>1</v>
      </c>
      <c r="F113" s="10">
        <v>100</v>
      </c>
      <c r="G113">
        <v>1</v>
      </c>
      <c r="H113" s="8">
        <v>1</v>
      </c>
      <c r="I113" s="6">
        <v>3</v>
      </c>
      <c r="J113" s="10"/>
      <c r="K113">
        <v>1</v>
      </c>
      <c r="L113" s="24">
        <v>5</v>
      </c>
      <c r="M113" s="30">
        <v>1</v>
      </c>
      <c r="N113" s="10" t="s">
        <v>23</v>
      </c>
      <c r="O113">
        <v>19</v>
      </c>
      <c r="P113" s="8">
        <v>4</v>
      </c>
      <c r="Q113">
        <v>4</v>
      </c>
      <c r="R113" s="8">
        <v>2</v>
      </c>
    </row>
    <row r="114" spans="1:18" x14ac:dyDescent="0.25">
      <c r="A114" s="1">
        <v>113</v>
      </c>
      <c r="B114" s="8">
        <v>2</v>
      </c>
      <c r="C114">
        <v>1</v>
      </c>
      <c r="D114" s="8">
        <v>3</v>
      </c>
      <c r="E114" s="6">
        <v>1</v>
      </c>
      <c r="F114" s="10">
        <v>100</v>
      </c>
      <c r="G114">
        <v>1</v>
      </c>
      <c r="H114" s="8">
        <v>1</v>
      </c>
      <c r="I114" s="6">
        <v>3</v>
      </c>
      <c r="J114" s="10"/>
      <c r="K114">
        <v>1</v>
      </c>
      <c r="L114" s="24">
        <v>5</v>
      </c>
      <c r="M114" s="30">
        <v>2</v>
      </c>
      <c r="N114" s="10" t="s">
        <v>19</v>
      </c>
      <c r="O114">
        <v>20</v>
      </c>
      <c r="P114" s="8">
        <v>5</v>
      </c>
      <c r="Q114">
        <v>5</v>
      </c>
      <c r="R114" s="8">
        <v>1</v>
      </c>
    </row>
    <row r="115" spans="1:18" x14ac:dyDescent="0.25">
      <c r="A115" s="1">
        <v>114</v>
      </c>
      <c r="B115" s="8">
        <v>2</v>
      </c>
      <c r="C115">
        <v>1</v>
      </c>
      <c r="D115" s="8">
        <v>3</v>
      </c>
      <c r="E115" s="6">
        <v>2</v>
      </c>
      <c r="F115" s="10"/>
      <c r="G115">
        <v>3</v>
      </c>
      <c r="H115" s="8">
        <v>3</v>
      </c>
      <c r="I115" s="6">
        <v>1</v>
      </c>
      <c r="J115" s="10"/>
      <c r="K115">
        <v>1</v>
      </c>
      <c r="L115" s="24">
        <v>3</v>
      </c>
      <c r="M115" s="30">
        <v>2</v>
      </c>
      <c r="N115" s="10" t="s">
        <v>19</v>
      </c>
      <c r="O115">
        <v>19</v>
      </c>
      <c r="P115" s="8">
        <v>3</v>
      </c>
      <c r="Q115">
        <v>4</v>
      </c>
      <c r="R115" s="8">
        <v>2</v>
      </c>
    </row>
    <row r="116" spans="1:18" x14ac:dyDescent="0.25">
      <c r="A116" s="1">
        <v>115</v>
      </c>
      <c r="B116" s="8">
        <v>2</v>
      </c>
      <c r="C116">
        <v>3</v>
      </c>
      <c r="D116" s="8">
        <v>3</v>
      </c>
      <c r="E116" s="6">
        <v>2</v>
      </c>
      <c r="F116" s="10"/>
      <c r="G116">
        <v>2</v>
      </c>
      <c r="H116" s="8">
        <v>2</v>
      </c>
      <c r="I116" s="6">
        <v>3</v>
      </c>
      <c r="J116" s="10"/>
      <c r="K116">
        <v>1</v>
      </c>
      <c r="L116" s="24">
        <v>5</v>
      </c>
      <c r="M116" s="30">
        <v>1</v>
      </c>
      <c r="N116" s="10" t="s">
        <v>23</v>
      </c>
      <c r="O116">
        <v>18</v>
      </c>
      <c r="P116" s="8">
        <v>2</v>
      </c>
      <c r="Q116">
        <v>4</v>
      </c>
      <c r="R116" s="8">
        <v>3</v>
      </c>
    </row>
    <row r="117" spans="1:18" x14ac:dyDescent="0.25">
      <c r="A117" s="1">
        <v>116</v>
      </c>
      <c r="B117" s="8">
        <v>1</v>
      </c>
      <c r="C117">
        <v>4</v>
      </c>
      <c r="D117" s="8">
        <v>3</v>
      </c>
      <c r="E117" s="6">
        <v>1</v>
      </c>
      <c r="F117" s="10">
        <v>100</v>
      </c>
      <c r="G117">
        <v>1</v>
      </c>
      <c r="H117" s="8">
        <v>1</v>
      </c>
      <c r="I117" s="6">
        <v>3</v>
      </c>
      <c r="J117" s="10"/>
      <c r="K117">
        <v>2</v>
      </c>
      <c r="L117" s="24">
        <v>3</v>
      </c>
      <c r="M117" s="30">
        <v>1</v>
      </c>
      <c r="N117" s="10" t="s">
        <v>23</v>
      </c>
      <c r="O117">
        <v>18</v>
      </c>
      <c r="P117" s="8">
        <v>2</v>
      </c>
      <c r="Q117">
        <v>5</v>
      </c>
      <c r="R117" s="8">
        <v>1</v>
      </c>
    </row>
    <row r="118" spans="1:18" x14ac:dyDescent="0.25">
      <c r="A118" s="1">
        <v>117</v>
      </c>
      <c r="B118" s="8">
        <v>2</v>
      </c>
      <c r="C118">
        <v>3</v>
      </c>
      <c r="D118" s="8">
        <v>2</v>
      </c>
      <c r="E118" s="6">
        <v>1</v>
      </c>
      <c r="F118" s="10">
        <v>70</v>
      </c>
      <c r="G118">
        <v>2</v>
      </c>
      <c r="H118" s="8">
        <v>3</v>
      </c>
      <c r="I118" s="6">
        <v>1</v>
      </c>
      <c r="J118" s="10"/>
      <c r="K118">
        <v>1</v>
      </c>
      <c r="L118" s="24">
        <v>3</v>
      </c>
      <c r="M118" s="30">
        <v>1</v>
      </c>
      <c r="N118" s="10" t="s">
        <v>23</v>
      </c>
      <c r="O118">
        <v>18</v>
      </c>
      <c r="P118" s="8"/>
      <c r="Q118">
        <v>3</v>
      </c>
      <c r="R118" s="8">
        <v>3</v>
      </c>
    </row>
    <row r="119" spans="1:18" x14ac:dyDescent="0.25">
      <c r="A119" s="1">
        <v>118</v>
      </c>
      <c r="B119" s="8">
        <v>2</v>
      </c>
      <c r="C119">
        <v>2</v>
      </c>
      <c r="D119" s="8">
        <v>3</v>
      </c>
      <c r="E119" s="6">
        <v>1</v>
      </c>
      <c r="F119" s="10">
        <v>100</v>
      </c>
      <c r="G119">
        <v>4</v>
      </c>
      <c r="H119" s="8">
        <v>4</v>
      </c>
      <c r="I119" s="6">
        <v>3</v>
      </c>
      <c r="J119" s="10"/>
      <c r="K119">
        <v>2</v>
      </c>
      <c r="L119" s="24">
        <v>2</v>
      </c>
      <c r="M119" s="30">
        <v>2</v>
      </c>
      <c r="N119" s="10" t="s">
        <v>19</v>
      </c>
      <c r="O119">
        <v>20</v>
      </c>
      <c r="P119" s="8"/>
      <c r="Q119">
        <v>3</v>
      </c>
      <c r="R119" s="8">
        <v>3</v>
      </c>
    </row>
    <row r="120" spans="1:18" x14ac:dyDescent="0.25">
      <c r="A120" s="1">
        <v>119</v>
      </c>
      <c r="B120" s="8">
        <v>2</v>
      </c>
      <c r="C120">
        <v>3</v>
      </c>
      <c r="D120" s="8">
        <v>3</v>
      </c>
      <c r="E120" s="6">
        <v>2</v>
      </c>
      <c r="F120" s="10"/>
      <c r="G120">
        <v>2</v>
      </c>
      <c r="H120" s="8">
        <v>2</v>
      </c>
      <c r="I120" s="6">
        <v>1</v>
      </c>
      <c r="J120" s="10"/>
      <c r="K120">
        <v>1</v>
      </c>
      <c r="L120" s="24">
        <v>3</v>
      </c>
      <c r="M120" s="30">
        <v>2</v>
      </c>
      <c r="N120" s="10" t="s">
        <v>19</v>
      </c>
      <c r="O120">
        <v>18</v>
      </c>
      <c r="P120" s="8" t="s">
        <v>206</v>
      </c>
      <c r="Q120">
        <v>4</v>
      </c>
      <c r="R120" s="8">
        <v>1</v>
      </c>
    </row>
    <row r="121" spans="1:18" x14ac:dyDescent="0.25">
      <c r="A121" s="1">
        <v>120</v>
      </c>
      <c r="B121" s="8">
        <v>1</v>
      </c>
      <c r="C121">
        <v>4</v>
      </c>
      <c r="D121" s="8">
        <v>3</v>
      </c>
      <c r="E121" s="6">
        <v>1</v>
      </c>
      <c r="F121" s="10">
        <v>80</v>
      </c>
      <c r="G121">
        <v>3</v>
      </c>
      <c r="H121" s="8">
        <v>3</v>
      </c>
      <c r="I121" s="6">
        <v>1</v>
      </c>
      <c r="J121" s="10"/>
      <c r="K121">
        <v>1</v>
      </c>
      <c r="L121" s="24">
        <v>3</v>
      </c>
      <c r="M121" s="30">
        <v>2</v>
      </c>
      <c r="N121" s="10" t="s">
        <v>19</v>
      </c>
      <c r="O121">
        <v>18</v>
      </c>
      <c r="P121" s="8"/>
      <c r="Q121">
        <v>4</v>
      </c>
      <c r="R121" s="8">
        <v>3</v>
      </c>
    </row>
    <row r="122" spans="1:18" x14ac:dyDescent="0.25">
      <c r="A122" s="1">
        <v>121</v>
      </c>
      <c r="B122" s="8">
        <v>1</v>
      </c>
      <c r="C122">
        <v>2</v>
      </c>
      <c r="D122" s="8">
        <v>3</v>
      </c>
      <c r="E122" s="6">
        <v>1</v>
      </c>
      <c r="F122" s="10">
        <v>80</v>
      </c>
      <c r="G122">
        <v>3</v>
      </c>
      <c r="H122" s="8">
        <v>2</v>
      </c>
      <c r="I122" s="6">
        <v>3</v>
      </c>
      <c r="J122" s="10"/>
      <c r="K122">
        <v>1</v>
      </c>
      <c r="L122" s="24">
        <v>3</v>
      </c>
      <c r="M122" s="30">
        <v>2</v>
      </c>
      <c r="N122" s="10" t="s">
        <v>19</v>
      </c>
      <c r="O122">
        <v>18</v>
      </c>
      <c r="P122" s="8"/>
      <c r="Q122">
        <v>4</v>
      </c>
      <c r="R122" s="8">
        <v>2</v>
      </c>
    </row>
    <row r="123" spans="1:18" x14ac:dyDescent="0.25">
      <c r="A123" s="1">
        <v>122</v>
      </c>
      <c r="B123" s="8">
        <v>1</v>
      </c>
      <c r="C123">
        <v>4</v>
      </c>
      <c r="D123" s="8">
        <v>3</v>
      </c>
      <c r="E123" s="6">
        <v>1</v>
      </c>
      <c r="F123" s="10">
        <v>90</v>
      </c>
      <c r="G123">
        <v>3</v>
      </c>
      <c r="H123" s="8">
        <v>3</v>
      </c>
      <c r="I123" s="6">
        <v>1</v>
      </c>
      <c r="J123" s="10"/>
      <c r="K123">
        <v>2</v>
      </c>
      <c r="L123" s="24">
        <v>3</v>
      </c>
      <c r="M123" s="30">
        <v>2</v>
      </c>
      <c r="N123" s="10" t="s">
        <v>19</v>
      </c>
      <c r="O123">
        <v>18</v>
      </c>
      <c r="P123" s="8"/>
      <c r="Q123">
        <v>4</v>
      </c>
      <c r="R123" s="8">
        <v>3</v>
      </c>
    </row>
    <row r="124" spans="1:18" x14ac:dyDescent="0.25">
      <c r="A124" s="1">
        <v>123</v>
      </c>
      <c r="B124" s="8">
        <v>2</v>
      </c>
      <c r="C124">
        <v>2</v>
      </c>
      <c r="D124" s="8">
        <v>3</v>
      </c>
      <c r="E124" s="6">
        <v>1</v>
      </c>
      <c r="F124" s="10">
        <v>100</v>
      </c>
      <c r="G124">
        <v>4</v>
      </c>
      <c r="H124" s="8">
        <v>4</v>
      </c>
      <c r="I124" s="6">
        <v>1</v>
      </c>
      <c r="J124" s="10"/>
      <c r="K124">
        <v>1</v>
      </c>
      <c r="L124" s="24">
        <v>3</v>
      </c>
      <c r="M124" s="30">
        <v>2</v>
      </c>
      <c r="N124" s="10" t="s">
        <v>19</v>
      </c>
      <c r="O124">
        <v>18</v>
      </c>
      <c r="P124" s="8"/>
      <c r="Q124">
        <v>3</v>
      </c>
      <c r="R124" s="8">
        <v>4</v>
      </c>
    </row>
    <row r="125" spans="1:18" x14ac:dyDescent="0.25">
      <c r="A125" s="1">
        <v>124</v>
      </c>
      <c r="B125" s="8">
        <v>2</v>
      </c>
      <c r="C125">
        <v>4</v>
      </c>
      <c r="D125" s="8">
        <v>3</v>
      </c>
      <c r="E125" s="6"/>
      <c r="F125" s="10"/>
      <c r="G125">
        <v>3</v>
      </c>
      <c r="H125" s="8">
        <v>3</v>
      </c>
      <c r="I125" s="6"/>
      <c r="J125" s="10">
        <v>2</v>
      </c>
      <c r="K125">
        <v>1</v>
      </c>
      <c r="L125" s="24">
        <v>4</v>
      </c>
      <c r="M125" s="30">
        <v>1</v>
      </c>
      <c r="N125" s="10" t="s">
        <v>23</v>
      </c>
      <c r="P125" s="8">
        <v>3</v>
      </c>
      <c r="Q125">
        <v>4</v>
      </c>
      <c r="R125" s="8">
        <v>4</v>
      </c>
    </row>
    <row r="126" spans="1:18" x14ac:dyDescent="0.25">
      <c r="A126" s="1">
        <v>125</v>
      </c>
      <c r="B126" s="8">
        <v>2</v>
      </c>
      <c r="C126">
        <v>4</v>
      </c>
      <c r="D126" s="8">
        <v>3</v>
      </c>
      <c r="E126" s="6">
        <v>2</v>
      </c>
      <c r="F126" s="10"/>
      <c r="G126">
        <v>3</v>
      </c>
      <c r="H126" s="8">
        <v>3</v>
      </c>
      <c r="I126" s="6">
        <v>3</v>
      </c>
      <c r="J126" s="10"/>
      <c r="K126">
        <v>1</v>
      </c>
      <c r="L126" s="24">
        <v>3</v>
      </c>
      <c r="M126" s="30">
        <v>2</v>
      </c>
      <c r="N126" s="10" t="s">
        <v>19</v>
      </c>
      <c r="O126">
        <v>20</v>
      </c>
      <c r="P126" s="8"/>
      <c r="Q126">
        <v>3</v>
      </c>
      <c r="R126" s="8">
        <v>3</v>
      </c>
    </row>
    <row r="127" spans="1:18" x14ac:dyDescent="0.25">
      <c r="A127" s="1">
        <v>126</v>
      </c>
      <c r="B127" s="8">
        <v>2</v>
      </c>
      <c r="C127">
        <v>3</v>
      </c>
      <c r="D127" s="8">
        <v>1</v>
      </c>
      <c r="E127" s="6">
        <v>2</v>
      </c>
      <c r="F127" s="10"/>
      <c r="G127">
        <v>5</v>
      </c>
      <c r="H127" s="8">
        <v>3</v>
      </c>
      <c r="I127" s="6">
        <v>1</v>
      </c>
      <c r="J127" s="10"/>
      <c r="K127">
        <v>1</v>
      </c>
      <c r="L127" s="24">
        <v>3</v>
      </c>
      <c r="M127" s="30">
        <v>2</v>
      </c>
      <c r="N127" s="10" t="s">
        <v>19</v>
      </c>
      <c r="O127">
        <v>18</v>
      </c>
      <c r="P127" s="8"/>
      <c r="Q127">
        <v>3</v>
      </c>
      <c r="R127" s="8">
        <v>4</v>
      </c>
    </row>
    <row r="128" spans="1:18" x14ac:dyDescent="0.25">
      <c r="A128" s="1">
        <v>127</v>
      </c>
      <c r="B128" s="8">
        <v>1</v>
      </c>
      <c r="C128">
        <v>1</v>
      </c>
      <c r="D128" s="8">
        <v>3</v>
      </c>
      <c r="E128" s="6">
        <v>1</v>
      </c>
      <c r="F128" s="10">
        <v>80</v>
      </c>
      <c r="G128">
        <v>1</v>
      </c>
      <c r="H128" s="8">
        <v>1</v>
      </c>
      <c r="I128" s="6">
        <v>3</v>
      </c>
      <c r="J128" s="10"/>
      <c r="K128">
        <v>2</v>
      </c>
      <c r="L128" s="24">
        <v>4</v>
      </c>
      <c r="M128" s="30">
        <v>1</v>
      </c>
      <c r="N128" s="10" t="s">
        <v>23</v>
      </c>
      <c r="O128">
        <v>20</v>
      </c>
      <c r="P128" s="8"/>
      <c r="Q128">
        <v>4</v>
      </c>
      <c r="R128" s="8">
        <v>2</v>
      </c>
    </row>
    <row r="129" spans="1:18" x14ac:dyDescent="0.25">
      <c r="A129" s="1">
        <v>128</v>
      </c>
      <c r="B129" s="8">
        <v>1</v>
      </c>
      <c r="C129">
        <v>4</v>
      </c>
      <c r="D129" s="8">
        <v>3</v>
      </c>
      <c r="E129" s="6">
        <v>1</v>
      </c>
      <c r="F129" s="10">
        <v>90</v>
      </c>
      <c r="G129">
        <v>3</v>
      </c>
      <c r="H129" s="8">
        <v>3</v>
      </c>
      <c r="I129" s="6">
        <v>1</v>
      </c>
      <c r="J129" s="10"/>
      <c r="K129">
        <v>2</v>
      </c>
      <c r="L129" s="24">
        <v>2</v>
      </c>
      <c r="M129" s="30">
        <v>1</v>
      </c>
      <c r="N129" s="10" t="s">
        <v>23</v>
      </c>
      <c r="O129">
        <v>18</v>
      </c>
      <c r="P129" s="8"/>
      <c r="Q129">
        <v>2</v>
      </c>
      <c r="R129" s="8">
        <v>3</v>
      </c>
    </row>
    <row r="130" spans="1:18" x14ac:dyDescent="0.25">
      <c r="A130" s="1">
        <v>129</v>
      </c>
      <c r="B130" s="8">
        <v>2</v>
      </c>
      <c r="D130" s="8">
        <v>2</v>
      </c>
      <c r="E130" s="6">
        <v>1</v>
      </c>
      <c r="F130" s="10">
        <v>91</v>
      </c>
      <c r="G130">
        <v>3</v>
      </c>
      <c r="H130" s="8">
        <v>3</v>
      </c>
      <c r="I130" s="6">
        <v>3</v>
      </c>
      <c r="J130" s="10"/>
      <c r="K130">
        <v>1</v>
      </c>
      <c r="L130" s="24">
        <v>3</v>
      </c>
      <c r="M130" s="30">
        <v>1</v>
      </c>
      <c r="N130" s="10" t="s">
        <v>23</v>
      </c>
      <c r="O130">
        <v>19</v>
      </c>
      <c r="P130" s="8"/>
      <c r="Q130">
        <v>4</v>
      </c>
      <c r="R130" s="8">
        <v>3</v>
      </c>
    </row>
    <row r="131" spans="1:18" x14ac:dyDescent="0.25">
      <c r="A131" s="1">
        <v>130</v>
      </c>
      <c r="B131" s="8">
        <v>2</v>
      </c>
      <c r="C131">
        <v>4</v>
      </c>
      <c r="D131" s="8">
        <v>3</v>
      </c>
      <c r="E131" s="6">
        <v>1</v>
      </c>
      <c r="F131" s="10">
        <v>70</v>
      </c>
      <c r="G131">
        <v>3</v>
      </c>
      <c r="H131" s="8">
        <v>4</v>
      </c>
      <c r="I131" s="6">
        <v>1</v>
      </c>
      <c r="J131" s="10"/>
      <c r="K131">
        <v>1</v>
      </c>
      <c r="L131" s="24">
        <v>3</v>
      </c>
      <c r="M131" s="30">
        <v>1</v>
      </c>
      <c r="N131" s="10" t="s">
        <v>23</v>
      </c>
      <c r="O131">
        <v>18</v>
      </c>
      <c r="P131" s="8"/>
      <c r="Q131">
        <v>3</v>
      </c>
      <c r="R131" s="8">
        <v>3</v>
      </c>
    </row>
    <row r="132" spans="1:18" x14ac:dyDescent="0.25">
      <c r="A132" s="1">
        <v>131</v>
      </c>
      <c r="B132" s="8">
        <v>2</v>
      </c>
      <c r="C132">
        <v>4</v>
      </c>
      <c r="D132" s="8">
        <v>3</v>
      </c>
      <c r="E132" s="6">
        <v>2</v>
      </c>
      <c r="F132" s="10"/>
      <c r="G132">
        <v>1</v>
      </c>
      <c r="H132" s="8">
        <v>4</v>
      </c>
      <c r="I132" s="6">
        <v>1</v>
      </c>
      <c r="J132" s="10"/>
      <c r="K132">
        <v>1</v>
      </c>
      <c r="L132" s="24">
        <v>3</v>
      </c>
      <c r="M132" s="30">
        <v>1</v>
      </c>
      <c r="N132" s="10" t="s">
        <v>23</v>
      </c>
      <c r="O132">
        <v>18</v>
      </c>
      <c r="P132" s="8"/>
      <c r="Q132">
        <v>3</v>
      </c>
      <c r="R132" s="8">
        <v>2</v>
      </c>
    </row>
    <row r="133" spans="1:18" x14ac:dyDescent="0.25">
      <c r="A133" s="1">
        <v>132</v>
      </c>
      <c r="B133" s="8">
        <v>2</v>
      </c>
      <c r="C133">
        <v>1</v>
      </c>
      <c r="D133" s="8">
        <v>3</v>
      </c>
      <c r="E133" s="6">
        <v>1</v>
      </c>
      <c r="F133" s="10">
        <v>100</v>
      </c>
      <c r="G133">
        <v>4</v>
      </c>
      <c r="H133" s="8">
        <v>4</v>
      </c>
      <c r="I133" s="6">
        <v>1</v>
      </c>
      <c r="J133" s="10"/>
      <c r="K133">
        <v>1</v>
      </c>
      <c r="L133" s="24">
        <v>4</v>
      </c>
      <c r="M133" s="30">
        <v>2</v>
      </c>
      <c r="N133" s="10" t="s">
        <v>19</v>
      </c>
      <c r="P133" s="8">
        <v>3</v>
      </c>
      <c r="Q133">
        <v>4</v>
      </c>
      <c r="R133" s="8">
        <v>3</v>
      </c>
    </row>
    <row r="134" spans="1:18" x14ac:dyDescent="0.25">
      <c r="A134" s="1">
        <v>133</v>
      </c>
      <c r="B134" s="8">
        <v>2</v>
      </c>
      <c r="C134">
        <v>3</v>
      </c>
      <c r="D134" s="8">
        <v>3</v>
      </c>
      <c r="E134" s="6">
        <v>1</v>
      </c>
      <c r="F134" s="10">
        <v>100</v>
      </c>
      <c r="G134">
        <v>2</v>
      </c>
      <c r="H134" s="8">
        <v>3</v>
      </c>
      <c r="I134" s="6">
        <v>3</v>
      </c>
      <c r="J134" s="10"/>
      <c r="K134">
        <v>1</v>
      </c>
      <c r="L134" s="24">
        <v>4</v>
      </c>
      <c r="M134" s="30">
        <v>2</v>
      </c>
      <c r="N134" s="10" t="s">
        <v>19</v>
      </c>
      <c r="O134">
        <v>20</v>
      </c>
      <c r="P134" s="8"/>
      <c r="Q134">
        <v>4</v>
      </c>
      <c r="R134" s="8">
        <v>2</v>
      </c>
    </row>
    <row r="135" spans="1:18" x14ac:dyDescent="0.25">
      <c r="A135" s="1">
        <v>134</v>
      </c>
      <c r="B135" s="8">
        <v>2</v>
      </c>
      <c r="C135">
        <v>4</v>
      </c>
      <c r="D135" s="8">
        <v>3</v>
      </c>
      <c r="E135" s="6">
        <v>1</v>
      </c>
      <c r="F135" s="10">
        <v>90</v>
      </c>
      <c r="G135">
        <v>2</v>
      </c>
      <c r="H135" s="8">
        <v>3</v>
      </c>
      <c r="I135" s="6">
        <v>1</v>
      </c>
      <c r="J135" s="10"/>
      <c r="K135">
        <v>2</v>
      </c>
      <c r="L135" s="24">
        <v>3</v>
      </c>
      <c r="M135" s="30">
        <v>1</v>
      </c>
      <c r="N135" s="10" t="s">
        <v>23</v>
      </c>
      <c r="O135">
        <v>20</v>
      </c>
      <c r="P135" s="8"/>
      <c r="Q135">
        <v>3</v>
      </c>
      <c r="R135" s="8">
        <v>3</v>
      </c>
    </row>
    <row r="136" spans="1:18" x14ac:dyDescent="0.25">
      <c r="A136" s="1">
        <v>135</v>
      </c>
      <c r="B136" s="8">
        <v>2</v>
      </c>
      <c r="C136">
        <v>4</v>
      </c>
      <c r="D136" s="8">
        <v>3</v>
      </c>
      <c r="E136" s="6">
        <v>1</v>
      </c>
      <c r="F136" s="10">
        <v>80</v>
      </c>
      <c r="G136">
        <v>3</v>
      </c>
      <c r="H136" s="8">
        <v>3</v>
      </c>
      <c r="I136" s="6">
        <v>1</v>
      </c>
      <c r="J136" s="10"/>
      <c r="K136">
        <v>2</v>
      </c>
      <c r="L136" s="24">
        <v>3</v>
      </c>
      <c r="M136" s="30">
        <v>1</v>
      </c>
      <c r="N136" s="10" t="s">
        <v>23</v>
      </c>
      <c r="O136">
        <v>20</v>
      </c>
      <c r="P136" s="8"/>
      <c r="Q136">
        <v>3</v>
      </c>
      <c r="R136" s="8">
        <v>4</v>
      </c>
    </row>
    <row r="137" spans="1:18" x14ac:dyDescent="0.25">
      <c r="A137" s="1">
        <v>136</v>
      </c>
      <c r="B137" s="8">
        <v>2</v>
      </c>
      <c r="C137">
        <v>4</v>
      </c>
      <c r="D137" s="8">
        <v>3</v>
      </c>
      <c r="E137" s="6">
        <v>1</v>
      </c>
      <c r="F137" s="10">
        <v>75</v>
      </c>
      <c r="G137">
        <v>2</v>
      </c>
      <c r="H137" s="8">
        <v>2</v>
      </c>
      <c r="I137" s="6"/>
      <c r="J137" s="10">
        <v>2</v>
      </c>
      <c r="K137">
        <v>1</v>
      </c>
      <c r="L137" s="24">
        <v>2</v>
      </c>
      <c r="M137" s="30">
        <v>1</v>
      </c>
      <c r="N137" s="10" t="s">
        <v>23</v>
      </c>
      <c r="O137">
        <v>19</v>
      </c>
      <c r="P137" s="8"/>
      <c r="Q137">
        <v>4</v>
      </c>
      <c r="R137" s="8">
        <v>4</v>
      </c>
    </row>
    <row r="138" spans="1:18" x14ac:dyDescent="0.25">
      <c r="A138" s="1">
        <v>137</v>
      </c>
      <c r="B138" s="8">
        <v>2</v>
      </c>
      <c r="C138">
        <v>3</v>
      </c>
      <c r="D138" s="8">
        <v>3</v>
      </c>
      <c r="E138" s="6">
        <v>1</v>
      </c>
      <c r="F138" s="10">
        <v>90</v>
      </c>
      <c r="G138">
        <v>2</v>
      </c>
      <c r="H138" s="8">
        <v>2</v>
      </c>
      <c r="I138" s="6">
        <v>1</v>
      </c>
      <c r="J138" s="10"/>
      <c r="K138">
        <v>2</v>
      </c>
      <c r="L138" s="24">
        <v>4</v>
      </c>
      <c r="M138" s="30">
        <v>2</v>
      </c>
      <c r="N138" s="10" t="s">
        <v>19</v>
      </c>
      <c r="O138">
        <v>18</v>
      </c>
      <c r="P138" s="8"/>
      <c r="Q138">
        <v>3</v>
      </c>
      <c r="R138" s="8">
        <v>4</v>
      </c>
    </row>
    <row r="139" spans="1:18" x14ac:dyDescent="0.25">
      <c r="A139" s="1">
        <v>138</v>
      </c>
      <c r="B139" s="8">
        <v>2</v>
      </c>
      <c r="C139">
        <v>3</v>
      </c>
      <c r="D139" s="8">
        <v>3</v>
      </c>
      <c r="E139" s="6">
        <v>1</v>
      </c>
      <c r="F139" s="10">
        <v>100</v>
      </c>
      <c r="G139">
        <v>1</v>
      </c>
      <c r="H139" s="8">
        <v>1</v>
      </c>
      <c r="I139" s="6">
        <v>3</v>
      </c>
      <c r="J139" s="10"/>
      <c r="K139">
        <v>2</v>
      </c>
      <c r="L139" s="24">
        <v>3</v>
      </c>
      <c r="M139" s="30">
        <v>1</v>
      </c>
      <c r="N139" s="10" t="s">
        <v>23</v>
      </c>
      <c r="O139">
        <v>18</v>
      </c>
      <c r="P139" s="8"/>
      <c r="Q139">
        <v>3</v>
      </c>
      <c r="R139" s="8">
        <v>4</v>
      </c>
    </row>
    <row r="140" spans="1:18" x14ac:dyDescent="0.25">
      <c r="A140" s="1">
        <v>139</v>
      </c>
      <c r="B140" s="8">
        <v>2</v>
      </c>
      <c r="C140">
        <v>3</v>
      </c>
      <c r="D140" s="8">
        <v>3</v>
      </c>
      <c r="E140" s="6">
        <v>1</v>
      </c>
      <c r="F140" s="10">
        <v>90</v>
      </c>
      <c r="G140">
        <v>2</v>
      </c>
      <c r="H140" s="8">
        <v>4</v>
      </c>
      <c r="I140" s="6">
        <v>3</v>
      </c>
      <c r="J140" s="10"/>
      <c r="K140">
        <v>1</v>
      </c>
      <c r="L140" s="24">
        <v>3</v>
      </c>
      <c r="M140" s="30">
        <v>1</v>
      </c>
      <c r="N140" s="10" t="s">
        <v>23</v>
      </c>
      <c r="O140">
        <v>19</v>
      </c>
      <c r="P140" s="8"/>
      <c r="Q140">
        <v>3</v>
      </c>
      <c r="R140" s="8">
        <v>3</v>
      </c>
    </row>
    <row r="141" spans="1:18" x14ac:dyDescent="0.25">
      <c r="A141" s="1">
        <v>140</v>
      </c>
      <c r="B141" s="8">
        <v>2</v>
      </c>
      <c r="C141">
        <v>1</v>
      </c>
      <c r="D141" s="8">
        <v>3</v>
      </c>
      <c r="E141" s="6">
        <v>1</v>
      </c>
      <c r="F141" s="10">
        <v>100</v>
      </c>
      <c r="G141">
        <v>4</v>
      </c>
      <c r="H141" s="8">
        <v>4</v>
      </c>
      <c r="I141" s="6">
        <v>1</v>
      </c>
      <c r="J141" s="10"/>
      <c r="K141">
        <v>1</v>
      </c>
      <c r="L141" s="24">
        <v>4</v>
      </c>
      <c r="M141" s="30">
        <v>1</v>
      </c>
      <c r="N141" s="10" t="s">
        <v>23</v>
      </c>
      <c r="O141">
        <v>18</v>
      </c>
      <c r="P141" s="8"/>
      <c r="Q141">
        <v>5</v>
      </c>
      <c r="R141" s="8">
        <v>4</v>
      </c>
    </row>
    <row r="142" spans="1:18" x14ac:dyDescent="0.25">
      <c r="A142" s="1">
        <v>141</v>
      </c>
      <c r="B142" s="8">
        <v>1</v>
      </c>
      <c r="C142">
        <v>4</v>
      </c>
      <c r="D142" s="8">
        <v>3</v>
      </c>
      <c r="E142" s="6">
        <v>2</v>
      </c>
      <c r="F142" s="10"/>
      <c r="G142">
        <v>2</v>
      </c>
      <c r="H142" s="8">
        <v>1</v>
      </c>
      <c r="I142" s="6">
        <v>3</v>
      </c>
      <c r="J142" s="10"/>
      <c r="K142">
        <v>1</v>
      </c>
      <c r="L142" s="24">
        <v>3</v>
      </c>
      <c r="M142" s="30">
        <v>1</v>
      </c>
      <c r="N142" s="10" t="s">
        <v>23</v>
      </c>
      <c r="O142">
        <v>21</v>
      </c>
      <c r="P142" s="8"/>
      <c r="Q142">
        <v>3</v>
      </c>
      <c r="R142" s="8">
        <v>4</v>
      </c>
    </row>
    <row r="143" spans="1:18" x14ac:dyDescent="0.25">
      <c r="A143" s="1">
        <v>142</v>
      </c>
      <c r="B143" s="8">
        <v>2</v>
      </c>
      <c r="C143">
        <v>1</v>
      </c>
      <c r="D143" s="8">
        <v>3</v>
      </c>
      <c r="E143" s="6">
        <v>1</v>
      </c>
      <c r="F143" s="10">
        <v>100</v>
      </c>
      <c r="G143">
        <v>3</v>
      </c>
      <c r="H143" s="8">
        <v>3</v>
      </c>
      <c r="I143" s="6">
        <v>3</v>
      </c>
      <c r="J143" s="10"/>
      <c r="K143">
        <v>1</v>
      </c>
      <c r="L143" s="24">
        <v>3</v>
      </c>
      <c r="M143" s="30">
        <v>2</v>
      </c>
      <c r="N143" s="10" t="s">
        <v>19</v>
      </c>
      <c r="O143">
        <v>20</v>
      </c>
      <c r="P143" s="8"/>
      <c r="Q143">
        <v>3</v>
      </c>
      <c r="R143" s="8">
        <v>2</v>
      </c>
    </row>
    <row r="144" spans="1:18" x14ac:dyDescent="0.25">
      <c r="A144" s="1">
        <v>143</v>
      </c>
      <c r="B144" s="8">
        <v>2</v>
      </c>
      <c r="C144">
        <v>3</v>
      </c>
      <c r="D144" s="8">
        <v>3</v>
      </c>
      <c r="E144" s="6">
        <v>1</v>
      </c>
      <c r="F144" s="10">
        <v>90</v>
      </c>
      <c r="G144">
        <v>2</v>
      </c>
      <c r="H144" s="8">
        <v>3</v>
      </c>
      <c r="I144" s="6">
        <v>1</v>
      </c>
      <c r="J144" s="10"/>
      <c r="K144">
        <v>1</v>
      </c>
      <c r="L144" s="24">
        <v>4</v>
      </c>
      <c r="M144" s="30">
        <v>2</v>
      </c>
      <c r="N144" s="10" t="s">
        <v>19</v>
      </c>
      <c r="O144">
        <v>18</v>
      </c>
      <c r="P144" s="8"/>
      <c r="Q144">
        <v>3</v>
      </c>
      <c r="R144" s="8">
        <v>4</v>
      </c>
    </row>
    <row r="145" spans="1:18" x14ac:dyDescent="0.25">
      <c r="A145" s="1">
        <v>144</v>
      </c>
      <c r="B145" s="8">
        <v>2</v>
      </c>
      <c r="C145">
        <v>3</v>
      </c>
      <c r="D145" s="8">
        <v>3</v>
      </c>
      <c r="E145" s="6">
        <v>1</v>
      </c>
      <c r="F145" s="10">
        <v>100</v>
      </c>
      <c r="G145">
        <v>3</v>
      </c>
      <c r="H145" s="8">
        <v>3</v>
      </c>
      <c r="I145" s="6">
        <v>3</v>
      </c>
      <c r="J145" s="10"/>
      <c r="K145">
        <v>1</v>
      </c>
      <c r="L145" s="24">
        <v>3</v>
      </c>
      <c r="M145" s="30">
        <v>2</v>
      </c>
      <c r="N145" s="10" t="s">
        <v>19</v>
      </c>
      <c r="O145">
        <v>18</v>
      </c>
      <c r="P145" s="8"/>
      <c r="Q145">
        <v>4</v>
      </c>
      <c r="R145" s="8">
        <v>3</v>
      </c>
    </row>
    <row r="146" spans="1:18" x14ac:dyDescent="0.25">
      <c r="A146" s="1">
        <v>145</v>
      </c>
      <c r="B146" s="8">
        <v>2</v>
      </c>
      <c r="C146">
        <v>1</v>
      </c>
      <c r="D146" s="8">
        <v>3</v>
      </c>
      <c r="E146" s="6">
        <v>2</v>
      </c>
      <c r="F146" s="10"/>
      <c r="G146">
        <v>1</v>
      </c>
      <c r="H146" s="8">
        <v>3</v>
      </c>
      <c r="I146" s="6"/>
      <c r="J146" s="10">
        <v>2</v>
      </c>
      <c r="K146">
        <v>1</v>
      </c>
      <c r="L146" s="24">
        <v>3</v>
      </c>
      <c r="M146" s="30">
        <v>1</v>
      </c>
      <c r="N146" s="10" t="s">
        <v>23</v>
      </c>
      <c r="O146">
        <v>20</v>
      </c>
      <c r="P146" s="8"/>
      <c r="Q146">
        <v>3</v>
      </c>
      <c r="R146" s="8">
        <v>4</v>
      </c>
    </row>
    <row r="147" spans="1:18" x14ac:dyDescent="0.25">
      <c r="A147" s="1">
        <v>146</v>
      </c>
      <c r="B147" s="8">
        <v>2</v>
      </c>
      <c r="C147">
        <v>3</v>
      </c>
      <c r="D147" s="8">
        <v>3</v>
      </c>
      <c r="E147" s="6">
        <v>2</v>
      </c>
      <c r="F147" s="10"/>
      <c r="G147">
        <v>3</v>
      </c>
      <c r="H147" s="8">
        <v>3</v>
      </c>
      <c r="I147" s="6">
        <v>1</v>
      </c>
      <c r="J147" s="10"/>
      <c r="K147">
        <v>1</v>
      </c>
      <c r="L147" s="24">
        <v>3</v>
      </c>
      <c r="M147" s="30">
        <v>2</v>
      </c>
      <c r="N147" s="10" t="s">
        <v>19</v>
      </c>
      <c r="O147">
        <v>18</v>
      </c>
      <c r="P147" s="8"/>
      <c r="Q147">
        <v>3</v>
      </c>
      <c r="R147" s="8">
        <v>4</v>
      </c>
    </row>
    <row r="148" spans="1:18" x14ac:dyDescent="0.25">
      <c r="A148" s="4">
        <v>147</v>
      </c>
      <c r="B148" s="9">
        <v>2</v>
      </c>
      <c r="C148" s="5"/>
      <c r="D148" s="9">
        <v>3</v>
      </c>
      <c r="E148" s="7">
        <v>1</v>
      </c>
      <c r="F148" s="11">
        <v>90</v>
      </c>
      <c r="G148" s="5">
        <v>1</v>
      </c>
      <c r="H148" s="9">
        <v>3</v>
      </c>
      <c r="I148" s="7">
        <v>3</v>
      </c>
      <c r="J148" s="11"/>
      <c r="K148" s="5">
        <v>1</v>
      </c>
      <c r="L148" s="25">
        <v>3</v>
      </c>
      <c r="M148" s="31">
        <v>1</v>
      </c>
      <c r="N148" s="11" t="s">
        <v>23</v>
      </c>
      <c r="O148" s="5">
        <v>18</v>
      </c>
      <c r="P148" s="9"/>
      <c r="Q148" s="5">
        <v>5</v>
      </c>
      <c r="R148" s="9">
        <v>3</v>
      </c>
    </row>
    <row r="149" spans="1:18" x14ac:dyDescent="0.25">
      <c r="A149" s="14" t="s">
        <v>200</v>
      </c>
      <c r="B149" s="15">
        <f>COUNT(B2:B148)</f>
        <v>147</v>
      </c>
      <c r="C149" s="15">
        <f t="shared" ref="C149:L149" si="0">COUNT(C2:C148)</f>
        <v>145</v>
      </c>
      <c r="D149" s="15">
        <f t="shared" si="0"/>
        <v>147</v>
      </c>
      <c r="E149" s="15">
        <f t="shared" si="0"/>
        <v>146</v>
      </c>
      <c r="F149" s="15">
        <f t="shared" si="0"/>
        <v>118</v>
      </c>
      <c r="G149" s="15">
        <f t="shared" si="0"/>
        <v>146</v>
      </c>
      <c r="H149" s="15">
        <f t="shared" si="0"/>
        <v>146</v>
      </c>
      <c r="I149" s="15">
        <f t="shared" si="0"/>
        <v>140</v>
      </c>
      <c r="J149" s="15">
        <f t="shared" si="0"/>
        <v>7</v>
      </c>
      <c r="K149" s="15">
        <f t="shared" si="0"/>
        <v>147</v>
      </c>
      <c r="L149" s="26">
        <f t="shared" si="0"/>
        <v>147</v>
      </c>
      <c r="M149" s="30"/>
      <c r="N149" s="15">
        <v>147</v>
      </c>
      <c r="O149" s="15">
        <f t="shared" ref="O149:P149" si="1">COUNT(O2:O148)</f>
        <v>145</v>
      </c>
      <c r="P149" s="15">
        <f t="shared" si="1"/>
        <v>118</v>
      </c>
      <c r="Q149" s="15">
        <f t="shared" ref="Q149" si="2">COUNT(Q2:Q148)</f>
        <v>147</v>
      </c>
      <c r="R149" s="15">
        <f t="shared" ref="R149" si="3">COUNT(R2:R148)</f>
        <v>147</v>
      </c>
    </row>
    <row r="150" spans="1:18" x14ac:dyDescent="0.25">
      <c r="A150" s="14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26"/>
      <c r="M150" s="30">
        <f>COUNTIF(M2:M148,A152)</f>
        <v>81</v>
      </c>
      <c r="N150" s="15"/>
      <c r="O150" s="15"/>
      <c r="P150" s="15"/>
      <c r="Q150" s="15"/>
      <c r="R150" s="15"/>
    </row>
    <row r="151" spans="1:18" x14ac:dyDescent="0.25">
      <c r="A151" s="14" t="s">
        <v>173</v>
      </c>
      <c r="B151" s="15"/>
      <c r="C151" s="15"/>
      <c r="D151" s="15"/>
      <c r="E151" s="15"/>
      <c r="F151" s="15">
        <f>AVERAGE(F2:F148)</f>
        <v>88.432203389830505</v>
      </c>
      <c r="G151" s="15"/>
      <c r="H151" s="15"/>
      <c r="I151" s="15"/>
      <c r="J151" s="15"/>
      <c r="K151" s="15"/>
      <c r="L151" s="26"/>
      <c r="M151" s="30">
        <f>COUNTIF(M2:M148,A153)</f>
        <v>66</v>
      </c>
      <c r="N151" s="15"/>
      <c r="O151" s="15">
        <f>AVERAGE(O2:O148)</f>
        <v>18.751724137931035</v>
      </c>
      <c r="P151" s="15"/>
      <c r="Q151" s="15"/>
      <c r="R151" s="15"/>
    </row>
    <row r="152" spans="1:18" x14ac:dyDescent="0.25">
      <c r="A152" s="1">
        <v>1</v>
      </c>
      <c r="B152">
        <f>COUNTIF(B$2:B$148,A152)</f>
        <v>31</v>
      </c>
      <c r="C152">
        <f>COUNTIF(C$2:C$148,A152)</f>
        <v>41</v>
      </c>
      <c r="D152">
        <f>COUNTIF(D$2:D$148,A152)</f>
        <v>2</v>
      </c>
      <c r="E152">
        <f>COUNTIF(E$2:E$148,A152)</f>
        <v>118</v>
      </c>
      <c r="G152">
        <f>COUNTIF(G$2:G$148,A152)</f>
        <v>30</v>
      </c>
      <c r="H152">
        <f>COUNTIF(H$2:H$148,A152)</f>
        <v>14</v>
      </c>
      <c r="I152">
        <f>COUNTIF(I$2:I$148,A152)</f>
        <v>98</v>
      </c>
      <c r="K152">
        <f>COUNTIF(K$2:K$148,A152)</f>
        <v>123</v>
      </c>
      <c r="L152" s="26">
        <f>COUNTIF(L$2:L$148,A152)</f>
        <v>0</v>
      </c>
      <c r="M152" s="30" t="s">
        <v>23</v>
      </c>
      <c r="N152">
        <f>COUNTIF(N$2:N$148,M152)</f>
        <v>81</v>
      </c>
      <c r="O152">
        <f>COUNTIF(O$2:O$148,18)</f>
        <v>67</v>
      </c>
      <c r="P152">
        <f>COUNTIF(P$2:P$148,1)</f>
        <v>3</v>
      </c>
      <c r="Q152">
        <f>COUNTIF(Q$2:Q$148,A152)</f>
        <v>1</v>
      </c>
      <c r="R152">
        <f>COUNTIF(R$2:R$148,A152)</f>
        <v>6</v>
      </c>
    </row>
    <row r="153" spans="1:18" x14ac:dyDescent="0.25">
      <c r="A153" s="1">
        <v>2</v>
      </c>
      <c r="B153">
        <f>COUNTIF(B$2:B$148,A153)</f>
        <v>116</v>
      </c>
      <c r="C153">
        <f t="shared" ref="C153:C155" si="4">COUNTIF(C$2:C$148,A153)</f>
        <v>16</v>
      </c>
      <c r="D153">
        <f t="shared" ref="D153:D154" si="5">COUNTIF(D$2:D$148,A153)</f>
        <v>7</v>
      </c>
      <c r="E153">
        <f>COUNTIF(E$2:E$148,A153)</f>
        <v>28</v>
      </c>
      <c r="G153">
        <f t="shared" ref="G153:G156" si="6">COUNTIF(G$2:G$148,A153)</f>
        <v>37</v>
      </c>
      <c r="H153">
        <f t="shared" ref="H153:H156" si="7">COUNTIF(H$2:H$148,A153)</f>
        <v>16</v>
      </c>
      <c r="I153">
        <f>COUNTIF(I$2:I$148,A153)</f>
        <v>1</v>
      </c>
      <c r="K153">
        <f>COUNTIF(K$2:K$148,A153)</f>
        <v>24</v>
      </c>
      <c r="L153" s="26">
        <f t="shared" ref="L153:L156" si="8">COUNTIF(L$2:L$148,A153)</f>
        <v>6</v>
      </c>
      <c r="M153" s="30" t="s">
        <v>19</v>
      </c>
      <c r="N153">
        <f>COUNTIF(N$2:N$148,M153)</f>
        <v>66</v>
      </c>
      <c r="O153">
        <f>COUNTIF(O$2:O$148,19)</f>
        <v>53</v>
      </c>
      <c r="P153">
        <f>COUNTIF(P$2:P$148,2)</f>
        <v>14</v>
      </c>
      <c r="Q153">
        <f>COUNTIF(Q$2:Q$148,A153)</f>
        <v>7</v>
      </c>
      <c r="R153">
        <f>COUNTIF(R$2:R$148,A153)</f>
        <v>48</v>
      </c>
    </row>
    <row r="154" spans="1:18" x14ac:dyDescent="0.25">
      <c r="A154" s="1">
        <v>3</v>
      </c>
      <c r="C154">
        <f t="shared" si="4"/>
        <v>51</v>
      </c>
      <c r="D154">
        <f t="shared" si="5"/>
        <v>138</v>
      </c>
      <c r="G154">
        <f t="shared" si="6"/>
        <v>61</v>
      </c>
      <c r="H154">
        <f t="shared" si="7"/>
        <v>82</v>
      </c>
      <c r="I154">
        <f>COUNTIF(J$2:J$148,A153)</f>
        <v>7</v>
      </c>
      <c r="L154" s="26">
        <f t="shared" si="8"/>
        <v>82</v>
      </c>
      <c r="M154" s="30"/>
      <c r="O154">
        <f>COUNTIF(O$2:O$148,20)</f>
        <v>20</v>
      </c>
      <c r="P154">
        <f>COUNTIF(P$2:P$148,3)</f>
        <v>59</v>
      </c>
      <c r="Q154">
        <f>COUNTIF(Q$2:Q$148,A154)</f>
        <v>53</v>
      </c>
      <c r="R154">
        <f>COUNTIF(R$2:R$148,A154)</f>
        <v>45</v>
      </c>
    </row>
    <row r="155" spans="1:18" x14ac:dyDescent="0.25">
      <c r="A155" s="1">
        <v>4</v>
      </c>
      <c r="C155">
        <f t="shared" si="4"/>
        <v>37</v>
      </c>
      <c r="F155">
        <f>COUNTIF(F$2:F$148,80)</f>
        <v>34</v>
      </c>
      <c r="G155">
        <f t="shared" si="6"/>
        <v>15</v>
      </c>
      <c r="H155">
        <f t="shared" si="7"/>
        <v>26</v>
      </c>
      <c r="I155">
        <f>COUNTIF(I$2:I$148,A154)</f>
        <v>41</v>
      </c>
      <c r="L155" s="26">
        <f t="shared" si="8"/>
        <v>43</v>
      </c>
      <c r="M155" s="30"/>
      <c r="O155">
        <f>COUNTIF(O$2:O$148,21)</f>
        <v>4</v>
      </c>
      <c r="P155">
        <f>COUNTIF(P$2:P$148,4)</f>
        <v>25</v>
      </c>
      <c r="Q155">
        <f>COUNTIF(Q$2:Q$148,A155)</f>
        <v>66</v>
      </c>
      <c r="R155">
        <f>COUNTIF(R$2:R$148,A155)</f>
        <v>43</v>
      </c>
    </row>
    <row r="156" spans="1:18" x14ac:dyDescent="0.25">
      <c r="A156" s="1">
        <v>5</v>
      </c>
      <c r="F156">
        <f>COUNTIF(F$2:F$148,90)</f>
        <v>22</v>
      </c>
      <c r="G156">
        <f t="shared" si="6"/>
        <v>3</v>
      </c>
      <c r="H156">
        <f t="shared" si="7"/>
        <v>8</v>
      </c>
      <c r="L156" s="26">
        <f t="shared" si="8"/>
        <v>16</v>
      </c>
      <c r="M156" s="30"/>
      <c r="O156">
        <f>COUNTIF(O$2:O$148,22)</f>
        <v>1</v>
      </c>
      <c r="P156">
        <f>COUNTIF(P$2:P$148,5)</f>
        <v>5</v>
      </c>
      <c r="Q156">
        <f>COUNTIF(Q$2:Q$148,A156)</f>
        <v>20</v>
      </c>
      <c r="R156">
        <f>COUNTIF(R$2:R$148,A156)</f>
        <v>5</v>
      </c>
    </row>
    <row r="157" spans="1:18" x14ac:dyDescent="0.25">
      <c r="F157">
        <f>COUNTIF(F$2:F$148,100)</f>
        <v>44</v>
      </c>
      <c r="L157" s="26"/>
      <c r="M157" s="30"/>
      <c r="P157">
        <f>COUNTIF(P$2:P$148,6)</f>
        <v>3</v>
      </c>
    </row>
    <row r="158" spans="1:18" x14ac:dyDescent="0.25">
      <c r="F158">
        <f>(SUM(F155:F157))/F149</f>
        <v>0.84745762711864403</v>
      </c>
      <c r="L158" s="26"/>
      <c r="M158" s="30"/>
      <c r="P158">
        <f>COUNTIF(P$2:P$148,7)</f>
        <v>5</v>
      </c>
    </row>
    <row r="159" spans="1:18" x14ac:dyDescent="0.25">
      <c r="L159" s="26"/>
      <c r="M159" s="30"/>
      <c r="P159">
        <f>COUNTIF(P$2:P$148,8)</f>
        <v>3</v>
      </c>
    </row>
    <row r="160" spans="1:18" x14ac:dyDescent="0.25">
      <c r="L160" s="26"/>
      <c r="M160" s="30"/>
      <c r="P160">
        <f>COUNTIF(P$2:P$148,9)</f>
        <v>1</v>
      </c>
    </row>
    <row r="161" spans="2:18" x14ac:dyDescent="0.25">
      <c r="L161" s="26"/>
      <c r="M161" s="30"/>
    </row>
    <row r="162" spans="2:18" x14ac:dyDescent="0.25">
      <c r="B162" s="20">
        <f t="shared" ref="B162:E165" si="9">B152/B$149</f>
        <v>0.21088435374149661</v>
      </c>
      <c r="C162" s="20">
        <f t="shared" si="9"/>
        <v>0.28275862068965518</v>
      </c>
      <c r="D162" s="20">
        <f t="shared" si="9"/>
        <v>1.3605442176870748E-2</v>
      </c>
      <c r="E162" s="20">
        <f t="shared" si="9"/>
        <v>0.80821917808219179</v>
      </c>
      <c r="F162" s="20"/>
      <c r="G162" s="20">
        <f t="shared" ref="G162:L162" si="10">G152/G$149</f>
        <v>0.20547945205479451</v>
      </c>
      <c r="H162" s="20">
        <f t="shared" si="10"/>
        <v>9.5890410958904104E-2</v>
      </c>
      <c r="I162" s="20">
        <f t="shared" si="10"/>
        <v>0.7</v>
      </c>
      <c r="J162" s="20"/>
      <c r="K162" s="20">
        <f t="shared" si="10"/>
        <v>0.83673469387755106</v>
      </c>
      <c r="L162" s="27">
        <f t="shared" si="10"/>
        <v>0</v>
      </c>
      <c r="M162" s="32"/>
      <c r="N162" s="20">
        <f t="shared" ref="N162:R162" si="11">N152/N$149</f>
        <v>0.55102040816326525</v>
      </c>
      <c r="O162" s="20">
        <f>O152/O$149</f>
        <v>0.46206896551724136</v>
      </c>
      <c r="P162" s="20">
        <f>P152/P$149</f>
        <v>2.5423728813559324E-2</v>
      </c>
      <c r="Q162" s="20">
        <f t="shared" si="11"/>
        <v>6.8027210884353739E-3</v>
      </c>
      <c r="R162" s="20">
        <f t="shared" si="11"/>
        <v>4.0816326530612242E-2</v>
      </c>
    </row>
    <row r="163" spans="2:18" x14ac:dyDescent="0.25">
      <c r="B163" s="20">
        <f t="shared" si="9"/>
        <v>0.78911564625850339</v>
      </c>
      <c r="C163" s="20">
        <f t="shared" si="9"/>
        <v>0.1103448275862069</v>
      </c>
      <c r="D163" s="20">
        <f t="shared" si="9"/>
        <v>4.7619047619047616E-2</v>
      </c>
      <c r="E163" s="20">
        <f t="shared" si="9"/>
        <v>0.19178082191780821</v>
      </c>
      <c r="F163" s="20"/>
      <c r="G163" s="20">
        <f t="shared" ref="G163:L163" si="12">G153/G$149</f>
        <v>0.25342465753424659</v>
      </c>
      <c r="H163" s="20">
        <f t="shared" si="12"/>
        <v>0.1095890410958904</v>
      </c>
      <c r="I163" s="20">
        <f t="shared" si="12"/>
        <v>7.1428571428571426E-3</v>
      </c>
      <c r="J163" s="20"/>
      <c r="K163" s="20">
        <f t="shared" si="12"/>
        <v>0.16326530612244897</v>
      </c>
      <c r="L163" s="27">
        <f t="shared" si="12"/>
        <v>4.0816326530612242E-2</v>
      </c>
      <c r="M163" s="32"/>
      <c r="N163" s="20">
        <f t="shared" ref="N163:R163" si="13">N153/N$149</f>
        <v>0.44897959183673469</v>
      </c>
      <c r="O163" s="20">
        <f t="shared" si="13"/>
        <v>0.36551724137931035</v>
      </c>
      <c r="P163" s="20">
        <f t="shared" si="13"/>
        <v>0.11864406779661017</v>
      </c>
      <c r="Q163" s="20">
        <f t="shared" si="13"/>
        <v>4.7619047619047616E-2</v>
      </c>
      <c r="R163" s="20">
        <f t="shared" si="13"/>
        <v>0.32653061224489793</v>
      </c>
    </row>
    <row r="164" spans="2:18" x14ac:dyDescent="0.25">
      <c r="B164" s="20"/>
      <c r="C164" s="20">
        <f t="shared" si="9"/>
        <v>0.35172413793103446</v>
      </c>
      <c r="D164" s="20">
        <f t="shared" si="9"/>
        <v>0.93877551020408168</v>
      </c>
      <c r="E164" s="20"/>
      <c r="F164" s="20"/>
      <c r="G164" s="20">
        <f t="shared" ref="G164:L164" si="14">G154/G$149</f>
        <v>0.4178082191780822</v>
      </c>
      <c r="H164" s="20">
        <f t="shared" si="14"/>
        <v>0.56164383561643838</v>
      </c>
      <c r="I164" s="20">
        <f t="shared" si="14"/>
        <v>0.05</v>
      </c>
      <c r="J164" s="20"/>
      <c r="K164" s="20"/>
      <c r="L164" s="27">
        <f t="shared" si="14"/>
        <v>0.55782312925170063</v>
      </c>
      <c r="M164" s="32"/>
      <c r="N164" s="20"/>
      <c r="O164" s="20">
        <f t="shared" ref="O164:P166" si="15">O154/O$149</f>
        <v>0.13793103448275862</v>
      </c>
      <c r="P164" s="20">
        <f t="shared" si="15"/>
        <v>0.5</v>
      </c>
      <c r="Q164" s="20">
        <f t="shared" ref="Q164:R164" si="16">Q154/Q$149</f>
        <v>0.36054421768707484</v>
      </c>
      <c r="R164" s="20">
        <f t="shared" si="16"/>
        <v>0.30612244897959184</v>
      </c>
    </row>
    <row r="165" spans="2:18" x14ac:dyDescent="0.25">
      <c r="B165" s="20"/>
      <c r="C165" s="20">
        <f t="shared" si="9"/>
        <v>0.25517241379310346</v>
      </c>
      <c r="D165" s="20"/>
      <c r="E165" s="20"/>
      <c r="F165" s="20"/>
      <c r="G165" s="20">
        <f t="shared" ref="G165:L165" si="17">G155/G$149</f>
        <v>0.10273972602739725</v>
      </c>
      <c r="H165" s="20">
        <f t="shared" si="17"/>
        <v>0.17808219178082191</v>
      </c>
      <c r="I165" s="20">
        <f t="shared" si="17"/>
        <v>0.29285714285714287</v>
      </c>
      <c r="J165" s="20"/>
      <c r="K165" s="20"/>
      <c r="L165" s="27">
        <f t="shared" si="17"/>
        <v>0.29251700680272108</v>
      </c>
      <c r="M165" s="32"/>
      <c r="N165" s="20"/>
      <c r="O165" s="20">
        <f t="shared" si="15"/>
        <v>2.7586206896551724E-2</v>
      </c>
      <c r="P165" s="20">
        <f t="shared" si="15"/>
        <v>0.21186440677966101</v>
      </c>
      <c r="Q165" s="20">
        <f t="shared" ref="Q165:R165" si="18">Q155/Q$149</f>
        <v>0.44897959183673469</v>
      </c>
      <c r="R165" s="20">
        <f t="shared" si="18"/>
        <v>0.29251700680272108</v>
      </c>
    </row>
    <row r="166" spans="2:18" x14ac:dyDescent="0.25">
      <c r="B166" s="20"/>
      <c r="C166" s="20"/>
      <c r="D166" s="20"/>
      <c r="E166" s="20"/>
      <c r="F166" s="20"/>
      <c r="G166" s="20">
        <f t="shared" ref="G166:L166" si="19">G156/G$149</f>
        <v>2.0547945205479451E-2</v>
      </c>
      <c r="H166" s="20">
        <f t="shared" si="19"/>
        <v>5.4794520547945202E-2</v>
      </c>
      <c r="I166" s="20"/>
      <c r="J166" s="20"/>
      <c r="K166" s="20"/>
      <c r="L166" s="27">
        <f t="shared" si="19"/>
        <v>0.10884353741496598</v>
      </c>
      <c r="M166" s="32"/>
      <c r="N166" s="20"/>
      <c r="O166" s="20">
        <f t="shared" si="15"/>
        <v>6.8965517241379309E-3</v>
      </c>
      <c r="P166" s="20">
        <f t="shared" si="15"/>
        <v>4.2372881355932202E-2</v>
      </c>
      <c r="Q166" s="20">
        <f t="shared" ref="Q166:R166" si="20">Q156/Q$149</f>
        <v>0.1360544217687075</v>
      </c>
      <c r="R166" s="20">
        <f t="shared" si="20"/>
        <v>3.4013605442176874E-2</v>
      </c>
    </row>
    <row r="167" spans="2:18" x14ac:dyDescent="0.25">
      <c r="L167" s="26"/>
      <c r="M167" s="30"/>
      <c r="P167" s="20">
        <f t="shared" ref="P167:P169" si="21">P157/P$149</f>
        <v>2.5423728813559324E-2</v>
      </c>
    </row>
    <row r="168" spans="2:18" x14ac:dyDescent="0.25">
      <c r="L168" s="26"/>
      <c r="M168" s="30"/>
      <c r="P168" s="20">
        <f t="shared" si="21"/>
        <v>4.2372881355932202E-2</v>
      </c>
    </row>
    <row r="169" spans="2:18" x14ac:dyDescent="0.25">
      <c r="L169" s="26"/>
      <c r="M169" s="30"/>
      <c r="P169" s="20">
        <f t="shared" si="21"/>
        <v>2.5423728813559324E-2</v>
      </c>
    </row>
    <row r="170" spans="2:18" x14ac:dyDescent="0.25">
      <c r="L170" s="26"/>
      <c r="M170" s="30"/>
      <c r="P170" s="20">
        <f>P160/P$149</f>
        <v>8.4745762711864406E-3</v>
      </c>
    </row>
    <row r="173" spans="2:18" x14ac:dyDescent="0.25">
      <c r="B173" s="1"/>
      <c r="C173" s="2" t="s">
        <v>212</v>
      </c>
    </row>
    <row r="174" spans="2:18" x14ac:dyDescent="0.25">
      <c r="B174" s="33"/>
      <c r="C174" s="5" t="s">
        <v>198</v>
      </c>
      <c r="D174" s="11" t="s">
        <v>199</v>
      </c>
      <c r="E174" s="5" t="s">
        <v>198</v>
      </c>
      <c r="F174" s="5" t="s">
        <v>199</v>
      </c>
    </row>
    <row r="175" spans="2:18" x14ac:dyDescent="0.25">
      <c r="B175" s="10" t="s">
        <v>193</v>
      </c>
      <c r="C175">
        <f>COUNTIFS(L$2:L$148,A152,N$2:N$148,M$152)</f>
        <v>0</v>
      </c>
      <c r="D175" s="10">
        <f>COUNTIFS(L$2:L$148,A152,N$2:N$148,M$153)</f>
        <v>0</v>
      </c>
      <c r="E175" s="20">
        <f>C175/C$180</f>
        <v>0</v>
      </c>
      <c r="F175" s="20">
        <f>D175/D$180</f>
        <v>0</v>
      </c>
    </row>
    <row r="176" spans="2:18" x14ac:dyDescent="0.25">
      <c r="B176" s="10" t="s">
        <v>194</v>
      </c>
      <c r="C176">
        <f t="shared" ref="C176:C179" si="22">COUNTIFS(L$2:L$148,A153,N$2:N$148,M$152)</f>
        <v>2</v>
      </c>
      <c r="D176" s="10">
        <f t="shared" ref="D176:D179" si="23">COUNTIFS(L$2:L$148,A153,N$2:N$148,M$153)</f>
        <v>4</v>
      </c>
      <c r="E176" s="20">
        <f t="shared" ref="E176:E179" si="24">C176/C$180</f>
        <v>2.4691358024691357E-2</v>
      </c>
      <c r="F176" s="20">
        <f t="shared" ref="F176:F179" si="25">D176/D$180</f>
        <v>6.0606060606060608E-2</v>
      </c>
    </row>
    <row r="177" spans="2:12" x14ac:dyDescent="0.25">
      <c r="B177" s="10" t="s">
        <v>195</v>
      </c>
      <c r="C177">
        <f t="shared" si="22"/>
        <v>44</v>
      </c>
      <c r="D177" s="10">
        <f t="shared" si="23"/>
        <v>38</v>
      </c>
      <c r="E177" s="20">
        <f t="shared" si="24"/>
        <v>0.54320987654320985</v>
      </c>
      <c r="F177" s="20">
        <f t="shared" si="25"/>
        <v>0.5757575757575758</v>
      </c>
    </row>
    <row r="178" spans="2:12" x14ac:dyDescent="0.25">
      <c r="B178" s="10" t="s">
        <v>196</v>
      </c>
      <c r="C178">
        <f t="shared" si="22"/>
        <v>22</v>
      </c>
      <c r="D178" s="10">
        <f t="shared" si="23"/>
        <v>21</v>
      </c>
      <c r="E178" s="20">
        <f t="shared" si="24"/>
        <v>0.27160493827160492</v>
      </c>
      <c r="F178" s="20">
        <f t="shared" si="25"/>
        <v>0.31818181818181818</v>
      </c>
    </row>
    <row r="179" spans="2:12" x14ac:dyDescent="0.25">
      <c r="B179" s="11" t="s">
        <v>197</v>
      </c>
      <c r="C179" s="5">
        <f t="shared" si="22"/>
        <v>13</v>
      </c>
      <c r="D179" s="11">
        <f t="shared" si="23"/>
        <v>3</v>
      </c>
      <c r="E179" s="34">
        <f t="shared" si="24"/>
        <v>0.16049382716049382</v>
      </c>
      <c r="F179" s="34">
        <f t="shared" si="25"/>
        <v>4.5454545454545456E-2</v>
      </c>
    </row>
    <row r="180" spans="2:12" x14ac:dyDescent="0.25">
      <c r="B180" s="15"/>
      <c r="C180">
        <f>SUM(C175:C179)</f>
        <v>81</v>
      </c>
      <c r="D180">
        <f>SUM(D175:D179)</f>
        <v>66</v>
      </c>
      <c r="E180" s="20"/>
      <c r="F180" s="20"/>
    </row>
    <row r="181" spans="2:12" x14ac:dyDescent="0.25">
      <c r="K181" s="15"/>
    </row>
    <row r="182" spans="2:12" x14ac:dyDescent="0.25">
      <c r="C182" s="2" t="s">
        <v>213</v>
      </c>
    </row>
    <row r="183" spans="2:12" x14ac:dyDescent="0.25">
      <c r="B183" s="11"/>
      <c r="C183" s="5" t="s">
        <v>201</v>
      </c>
      <c r="D183" s="5" t="s">
        <v>202</v>
      </c>
      <c r="E183" s="5" t="s">
        <v>203</v>
      </c>
      <c r="F183" s="5" t="s">
        <v>204</v>
      </c>
      <c r="G183" s="11" t="s">
        <v>205</v>
      </c>
      <c r="H183" s="5" t="s">
        <v>201</v>
      </c>
      <c r="I183" s="5" t="s">
        <v>202</v>
      </c>
      <c r="J183" s="5" t="s">
        <v>203</v>
      </c>
      <c r="K183" s="5" t="s">
        <v>204</v>
      </c>
      <c r="L183" s="5" t="s">
        <v>205</v>
      </c>
    </row>
    <row r="184" spans="2:12" x14ac:dyDescent="0.25">
      <c r="B184" s="10" t="s">
        <v>193</v>
      </c>
      <c r="C184">
        <f>COUNTIFS(L$2:L$148,A152,O$2:O$148,18)</f>
        <v>0</v>
      </c>
      <c r="D184">
        <f>COUNTIFS(L$2:L$148,A152,O$2:O$148,19)</f>
        <v>0</v>
      </c>
      <c r="E184">
        <f>COUNTIFS(L$2:L$148,A152,O$2:O$148,20)</f>
        <v>0</v>
      </c>
      <c r="F184">
        <f>COUNTIFS(L$2:L$148,A152,O$2:O$148,21)</f>
        <v>0</v>
      </c>
      <c r="G184" s="10">
        <f>COUNTIFS(L$2:L$148,A152,O$2:O$148,22)</f>
        <v>0</v>
      </c>
      <c r="H184" s="20">
        <f>C184/C$189</f>
        <v>0</v>
      </c>
      <c r="I184" s="20">
        <f>D184/D$189</f>
        <v>0</v>
      </c>
      <c r="J184" s="20">
        <f>E184/E$189</f>
        <v>0</v>
      </c>
      <c r="K184" s="20">
        <f>F184/F$189</f>
        <v>0</v>
      </c>
      <c r="L184" s="20">
        <f>G184/G$189</f>
        <v>0</v>
      </c>
    </row>
    <row r="185" spans="2:12" x14ac:dyDescent="0.25">
      <c r="B185" s="10" t="s">
        <v>194</v>
      </c>
      <c r="C185">
        <f t="shared" ref="C185:C188" si="26">COUNTIFS(L$2:L$148,A153,O$2:O$148,18)</f>
        <v>3</v>
      </c>
      <c r="D185">
        <f t="shared" ref="D185:D188" si="27">COUNTIFS(L$2:L$148,A153,O$2:O$148,19)</f>
        <v>2</v>
      </c>
      <c r="E185">
        <f t="shared" ref="E185:E188" si="28">COUNTIFS(L$2:L$148,A153,O$2:O$148,20)</f>
        <v>1</v>
      </c>
      <c r="F185">
        <f t="shared" ref="F185:F188" si="29">COUNTIFS(L$2:L$148,A153,O$2:O$148,21)</f>
        <v>0</v>
      </c>
      <c r="G185" s="10">
        <f t="shared" ref="G185:G188" si="30">COUNTIFS(L$2:L$148,A153,O$2:O$148,22)</f>
        <v>0</v>
      </c>
      <c r="H185" s="20">
        <f t="shared" ref="H185:H188" si="31">C185/C$189</f>
        <v>4.4776119402985072E-2</v>
      </c>
      <c r="I185" s="20">
        <f t="shared" ref="I185:I188" si="32">D185/D$189</f>
        <v>3.7735849056603772E-2</v>
      </c>
      <c r="J185" s="20">
        <f t="shared" ref="J185:J188" si="33">E185/E$189</f>
        <v>0.05</v>
      </c>
      <c r="K185" s="20">
        <f t="shared" ref="K185:K187" si="34">F185/F$189</f>
        <v>0</v>
      </c>
      <c r="L185" s="20">
        <f t="shared" ref="L185:L188" si="35">G185/G$189</f>
        <v>0</v>
      </c>
    </row>
    <row r="186" spans="2:12" x14ac:dyDescent="0.25">
      <c r="B186" s="10" t="s">
        <v>195</v>
      </c>
      <c r="C186">
        <f t="shared" si="26"/>
        <v>45</v>
      </c>
      <c r="D186">
        <f t="shared" si="27"/>
        <v>25</v>
      </c>
      <c r="E186">
        <f t="shared" si="28"/>
        <v>11</v>
      </c>
      <c r="F186">
        <f t="shared" si="29"/>
        <v>1</v>
      </c>
      <c r="G186" s="10">
        <f t="shared" si="30"/>
        <v>0</v>
      </c>
      <c r="H186" s="20">
        <f t="shared" si="31"/>
        <v>0.67164179104477617</v>
      </c>
      <c r="I186" s="20">
        <f t="shared" si="32"/>
        <v>0.47169811320754718</v>
      </c>
      <c r="J186" s="20">
        <f t="shared" si="33"/>
        <v>0.55000000000000004</v>
      </c>
      <c r="K186" s="20">
        <f t="shared" si="34"/>
        <v>0.25</v>
      </c>
      <c r="L186" s="20">
        <f t="shared" si="35"/>
        <v>0</v>
      </c>
    </row>
    <row r="187" spans="2:12" x14ac:dyDescent="0.25">
      <c r="B187" s="10" t="s">
        <v>196</v>
      </c>
      <c r="C187">
        <f t="shared" si="26"/>
        <v>15</v>
      </c>
      <c r="D187">
        <f t="shared" si="27"/>
        <v>18</v>
      </c>
      <c r="E187">
        <f t="shared" si="28"/>
        <v>5</v>
      </c>
      <c r="F187">
        <f t="shared" si="29"/>
        <v>2</v>
      </c>
      <c r="G187" s="10">
        <f t="shared" si="30"/>
        <v>1</v>
      </c>
      <c r="H187" s="20">
        <f t="shared" si="31"/>
        <v>0.22388059701492538</v>
      </c>
      <c r="I187" s="20">
        <f t="shared" si="32"/>
        <v>0.33962264150943394</v>
      </c>
      <c r="J187" s="20">
        <f t="shared" si="33"/>
        <v>0.25</v>
      </c>
      <c r="K187" s="20">
        <f t="shared" si="34"/>
        <v>0.5</v>
      </c>
      <c r="L187" s="20">
        <f t="shared" si="35"/>
        <v>1</v>
      </c>
    </row>
    <row r="188" spans="2:12" x14ac:dyDescent="0.25">
      <c r="B188" s="11" t="s">
        <v>197</v>
      </c>
      <c r="C188" s="5">
        <f t="shared" si="26"/>
        <v>4</v>
      </c>
      <c r="D188" s="5">
        <f t="shared" si="27"/>
        <v>8</v>
      </c>
      <c r="E188" s="5">
        <f t="shared" si="28"/>
        <v>3</v>
      </c>
      <c r="F188" s="5">
        <f t="shared" si="29"/>
        <v>1</v>
      </c>
      <c r="G188" s="11">
        <f t="shared" si="30"/>
        <v>0</v>
      </c>
      <c r="H188" s="34">
        <f t="shared" si="31"/>
        <v>5.9701492537313432E-2</v>
      </c>
      <c r="I188" s="34">
        <f t="shared" si="32"/>
        <v>0.15094339622641509</v>
      </c>
      <c r="J188" s="34">
        <f t="shared" si="33"/>
        <v>0.15</v>
      </c>
      <c r="K188" s="34">
        <f>F188/F$189</f>
        <v>0.25</v>
      </c>
      <c r="L188" s="34">
        <f t="shared" si="35"/>
        <v>0</v>
      </c>
    </row>
    <row r="189" spans="2:12" x14ac:dyDescent="0.25">
      <c r="B189" s="15"/>
      <c r="C189">
        <f>SUM(C184:C188)</f>
        <v>67</v>
      </c>
      <c r="D189">
        <f t="shared" ref="D189:G189" si="36">SUM(D184:D188)</f>
        <v>53</v>
      </c>
      <c r="E189">
        <f t="shared" si="36"/>
        <v>20</v>
      </c>
      <c r="F189">
        <f t="shared" si="36"/>
        <v>4</v>
      </c>
      <c r="G189">
        <f t="shared" si="36"/>
        <v>1</v>
      </c>
      <c r="H189" s="20"/>
      <c r="I189" s="20"/>
      <c r="J189" s="20"/>
      <c r="K189" s="20"/>
      <c r="L189" s="20"/>
    </row>
    <row r="191" spans="2:12" x14ac:dyDescent="0.25">
      <c r="C191" s="2" t="s">
        <v>216</v>
      </c>
    </row>
    <row r="192" spans="2:12" x14ac:dyDescent="0.25">
      <c r="B192" s="11"/>
      <c r="C192" s="5" t="s">
        <v>174</v>
      </c>
      <c r="D192" s="11" t="s">
        <v>175</v>
      </c>
      <c r="E192" s="5" t="s">
        <v>174</v>
      </c>
      <c r="F192" s="5" t="s">
        <v>175</v>
      </c>
    </row>
    <row r="193" spans="2:18" x14ac:dyDescent="0.25">
      <c r="B193" s="10" t="s">
        <v>214</v>
      </c>
      <c r="C193">
        <f>COUNTIFS(C$2:C$148,A152,B$2:B$148,A$152)</f>
        <v>6</v>
      </c>
      <c r="D193" s="10">
        <f>COUNTIFS(C$2:C$148,A152,B$2:B$148,A$153)</f>
        <v>35</v>
      </c>
      <c r="E193" s="20">
        <f>C193/C$197</f>
        <v>0.19354838709677419</v>
      </c>
      <c r="F193" s="20">
        <f>D193/D$197</f>
        <v>0.30701754385964913</v>
      </c>
    </row>
    <row r="194" spans="2:18" x14ac:dyDescent="0.25">
      <c r="B194" s="10" t="s">
        <v>178</v>
      </c>
      <c r="C194">
        <f t="shared" ref="C194:C195" si="37">COUNTIFS(C$2:C$148,A154,B$2:B$148,A$152)</f>
        <v>8</v>
      </c>
      <c r="D194" s="10">
        <f t="shared" ref="D194:D195" si="38">COUNTIFS(C$2:C$148,A154,B$2:B$148,A$153)</f>
        <v>43</v>
      </c>
      <c r="E194" s="20">
        <f t="shared" ref="E194:E196" si="39">C194/C$197</f>
        <v>0.25806451612903225</v>
      </c>
      <c r="F194" s="20">
        <f t="shared" ref="F194:F196" si="40">D194/D$197</f>
        <v>0.37719298245614036</v>
      </c>
    </row>
    <row r="195" spans="2:18" x14ac:dyDescent="0.25">
      <c r="B195" s="10" t="s">
        <v>179</v>
      </c>
      <c r="C195">
        <f t="shared" si="37"/>
        <v>12</v>
      </c>
      <c r="D195" s="10">
        <f t="shared" si="38"/>
        <v>25</v>
      </c>
      <c r="E195" s="20">
        <f t="shared" si="39"/>
        <v>0.38709677419354838</v>
      </c>
      <c r="F195" s="20">
        <f t="shared" si="40"/>
        <v>0.21929824561403508</v>
      </c>
    </row>
    <row r="196" spans="2:18" x14ac:dyDescent="0.25">
      <c r="B196" s="11" t="s">
        <v>215</v>
      </c>
      <c r="C196" s="5">
        <f>COUNTIFS(C$2:C$148,A153,B$2:B$148,A$152)</f>
        <v>5</v>
      </c>
      <c r="D196" s="11">
        <f>COUNTIFS(C$2:C$148,A153,B$2:B$148,A$153)</f>
        <v>11</v>
      </c>
      <c r="E196" s="34">
        <f t="shared" si="39"/>
        <v>0.16129032258064516</v>
      </c>
      <c r="F196" s="34">
        <f t="shared" si="40"/>
        <v>9.6491228070175433E-2</v>
      </c>
    </row>
    <row r="197" spans="2:18" x14ac:dyDescent="0.25">
      <c r="B197" s="15"/>
      <c r="C197">
        <f>SUM(C193:C196)</f>
        <v>31</v>
      </c>
      <c r="D197">
        <f>SUM(D193:D196)</f>
        <v>114</v>
      </c>
      <c r="E197" s="20"/>
      <c r="F197" s="20"/>
    </row>
    <row r="198" spans="2:18" x14ac:dyDescent="0.25">
      <c r="B198" s="15"/>
      <c r="D198" s="15"/>
      <c r="E198" s="20"/>
      <c r="F198" s="20"/>
    </row>
    <row r="199" spans="2:18" x14ac:dyDescent="0.25">
      <c r="C199" s="2" t="s">
        <v>217</v>
      </c>
    </row>
    <row r="200" spans="2:18" x14ac:dyDescent="0.25">
      <c r="B200" s="11"/>
      <c r="C200" s="5" t="s">
        <v>174</v>
      </c>
      <c r="D200" s="11" t="s">
        <v>175</v>
      </c>
      <c r="E200" s="5" t="s">
        <v>174</v>
      </c>
      <c r="F200" s="5" t="s">
        <v>175</v>
      </c>
    </row>
    <row r="201" spans="2:18" x14ac:dyDescent="0.25">
      <c r="B201" s="10" t="s">
        <v>193</v>
      </c>
      <c r="C201">
        <f>COUNTIFS(Q$2:Q$148,A152,B$2:B$148,A$152)</f>
        <v>0</v>
      </c>
      <c r="D201" s="10">
        <f>COUNTIFS(Q$2:Q$148,A152,B$2:B$148,A$153)</f>
        <v>1</v>
      </c>
      <c r="E201" s="20">
        <f>C201/C$206</f>
        <v>0</v>
      </c>
      <c r="F201" s="20">
        <f>D201/D$206</f>
        <v>8.6206896551724137E-3</v>
      </c>
    </row>
    <row r="202" spans="2:18" x14ac:dyDescent="0.25">
      <c r="B202" s="10" t="s">
        <v>194</v>
      </c>
      <c r="C202">
        <f t="shared" ref="C202:C205" si="41">COUNTIFS(Q$2:Q$148,A153,B$2:B$148,A$152)</f>
        <v>2</v>
      </c>
      <c r="D202" s="10">
        <f t="shared" ref="D202:D204" si="42">COUNTIFS(Q$2:Q$148,A153,B$2:B$148,A$153)</f>
        <v>5</v>
      </c>
      <c r="E202" s="20">
        <f t="shared" ref="E202:E205" si="43">C202/C$206</f>
        <v>6.4516129032258063E-2</v>
      </c>
      <c r="F202" s="20">
        <f t="shared" ref="F202:F205" si="44">D202/D$206</f>
        <v>4.3103448275862072E-2</v>
      </c>
    </row>
    <row r="203" spans="2:18" x14ac:dyDescent="0.25">
      <c r="B203" s="10" t="s">
        <v>195</v>
      </c>
      <c r="C203">
        <f t="shared" si="41"/>
        <v>13</v>
      </c>
      <c r="D203" s="10">
        <f t="shared" si="42"/>
        <v>40</v>
      </c>
      <c r="E203" s="20">
        <f t="shared" si="43"/>
        <v>0.41935483870967744</v>
      </c>
      <c r="F203" s="20">
        <f t="shared" si="44"/>
        <v>0.34482758620689657</v>
      </c>
    </row>
    <row r="204" spans="2:18" x14ac:dyDescent="0.25">
      <c r="B204" s="10" t="s">
        <v>196</v>
      </c>
      <c r="C204">
        <f t="shared" si="41"/>
        <v>13</v>
      </c>
      <c r="D204" s="10">
        <f t="shared" si="42"/>
        <v>53</v>
      </c>
      <c r="E204" s="20">
        <f t="shared" si="43"/>
        <v>0.41935483870967744</v>
      </c>
      <c r="F204" s="20">
        <f t="shared" si="44"/>
        <v>0.45689655172413796</v>
      </c>
    </row>
    <row r="205" spans="2:18" x14ac:dyDescent="0.25">
      <c r="B205" s="11" t="s">
        <v>197</v>
      </c>
      <c r="C205" s="5">
        <f t="shared" si="41"/>
        <v>3</v>
      </c>
      <c r="D205" s="11">
        <f>COUNTIFS(Q$2:Q$148,A156,B$2:B$148,A$153)</f>
        <v>17</v>
      </c>
      <c r="E205" s="34">
        <f t="shared" si="43"/>
        <v>9.6774193548387094E-2</v>
      </c>
      <c r="F205" s="34">
        <f t="shared" si="44"/>
        <v>0.14655172413793102</v>
      </c>
    </row>
    <row r="206" spans="2:18" x14ac:dyDescent="0.25">
      <c r="B206" s="15"/>
      <c r="C206">
        <f>SUM(C201:C205)</f>
        <v>31</v>
      </c>
      <c r="D206">
        <f>SUM(D201:D205)</f>
        <v>116</v>
      </c>
      <c r="E206" s="20"/>
      <c r="F206" s="20"/>
      <c r="R206" t="s">
        <v>229</v>
      </c>
    </row>
    <row r="208" spans="2:18" x14ac:dyDescent="0.25">
      <c r="C208" s="2" t="s">
        <v>218</v>
      </c>
    </row>
    <row r="209" spans="2:11" x14ac:dyDescent="0.25">
      <c r="B209" s="11"/>
      <c r="C209" s="5" t="s">
        <v>214</v>
      </c>
      <c r="D209" s="5" t="s">
        <v>178</v>
      </c>
      <c r="E209" s="5" t="s">
        <v>179</v>
      </c>
      <c r="F209" s="11" t="s">
        <v>215</v>
      </c>
      <c r="G209" s="5" t="s">
        <v>214</v>
      </c>
      <c r="H209" s="5" t="s">
        <v>178</v>
      </c>
      <c r="I209" s="5" t="s">
        <v>179</v>
      </c>
      <c r="J209" s="5" t="s">
        <v>215</v>
      </c>
    </row>
    <row r="210" spans="2:11" x14ac:dyDescent="0.25">
      <c r="B210" s="10" t="s">
        <v>193</v>
      </c>
      <c r="C210">
        <f>COUNTIFS(Q$2:Q$148,A152,C$2:C$148,A$152)</f>
        <v>0</v>
      </c>
      <c r="D210">
        <f>COUNTIFS(Q$2:Q$148,A152,C$2:C$148,A$154)</f>
        <v>1</v>
      </c>
      <c r="E210" s="15">
        <f>COUNTIFS(Q$2:Q$148,A152,C$2:C$148,A$155)</f>
        <v>0</v>
      </c>
      <c r="F210" s="10">
        <f>COUNTIFS(Q$2:Q$148,A152,C$2:C$148,A$153)</f>
        <v>0</v>
      </c>
      <c r="G210" s="20">
        <f t="shared" ref="G210:J214" si="45">C210/C$215</f>
        <v>0</v>
      </c>
      <c r="H210" s="20">
        <f t="shared" si="45"/>
        <v>1.9607843137254902E-2</v>
      </c>
      <c r="I210" s="20">
        <f t="shared" si="45"/>
        <v>0</v>
      </c>
      <c r="J210" s="20">
        <f t="shared" si="45"/>
        <v>0</v>
      </c>
    </row>
    <row r="211" spans="2:11" x14ac:dyDescent="0.25">
      <c r="B211" s="10" t="s">
        <v>194</v>
      </c>
      <c r="C211">
        <f t="shared" ref="C211:C214" si="46">COUNTIFS(Q$2:Q$148,A153,C$2:C$148,A$152)</f>
        <v>1</v>
      </c>
      <c r="D211">
        <f>COUNTIFS(Q$2:Q$148,A153,C$2:C$148,A$154)</f>
        <v>3</v>
      </c>
      <c r="E211" s="15">
        <f>COUNTIFS(Q$2:Q$148,A153,C$2:C$148,A$155)</f>
        <v>3</v>
      </c>
      <c r="F211" s="10">
        <f>COUNTIFS(Q$2:Q$148,A153,C$2:C$148,A$153)</f>
        <v>0</v>
      </c>
      <c r="G211" s="20">
        <f t="shared" si="45"/>
        <v>2.4390243902439025E-2</v>
      </c>
      <c r="H211" s="20">
        <f t="shared" si="45"/>
        <v>5.8823529411764705E-2</v>
      </c>
      <c r="I211" s="20">
        <f t="shared" si="45"/>
        <v>8.1081081081081086E-2</v>
      </c>
      <c r="J211" s="20">
        <f t="shared" si="45"/>
        <v>0</v>
      </c>
    </row>
    <row r="212" spans="2:11" x14ac:dyDescent="0.25">
      <c r="B212" s="10" t="s">
        <v>195</v>
      </c>
      <c r="C212">
        <f t="shared" si="46"/>
        <v>13</v>
      </c>
      <c r="D212">
        <f>COUNTIFS(Q$2:Q$148,A154,C$2:C$148,A$154)</f>
        <v>17</v>
      </c>
      <c r="E212" s="15">
        <f>COUNTIFS(Q$2:Q$148,A154,C$2:C$148,A$155)</f>
        <v>13</v>
      </c>
      <c r="F212" s="10">
        <f>COUNTIFS(Q$2:Q$148,A154,C$2:C$148,A$153)</f>
        <v>10</v>
      </c>
      <c r="G212" s="20">
        <f t="shared" si="45"/>
        <v>0.31707317073170732</v>
      </c>
      <c r="H212" s="20">
        <f t="shared" si="45"/>
        <v>0.33333333333333331</v>
      </c>
      <c r="I212" s="20">
        <f t="shared" si="45"/>
        <v>0.35135135135135137</v>
      </c>
      <c r="J212" s="20">
        <f t="shared" si="45"/>
        <v>0.625</v>
      </c>
    </row>
    <row r="213" spans="2:11" x14ac:dyDescent="0.25">
      <c r="B213" s="10" t="s">
        <v>196</v>
      </c>
      <c r="C213">
        <f t="shared" si="46"/>
        <v>17</v>
      </c>
      <c r="D213">
        <f>COUNTIFS(Q$2:Q$148,A155,C$2:C$148,A$154)</f>
        <v>25</v>
      </c>
      <c r="E213" s="15">
        <f>COUNTIFS(Q$2:Q$148,A155,C$2:C$148,A$155)</f>
        <v>17</v>
      </c>
      <c r="F213" s="10">
        <f>COUNTIFS(Q$2:Q$148,A155,C$2:C$148,A$153)</f>
        <v>6</v>
      </c>
      <c r="G213" s="20">
        <f t="shared" si="45"/>
        <v>0.41463414634146339</v>
      </c>
      <c r="H213" s="20">
        <f t="shared" si="45"/>
        <v>0.49019607843137253</v>
      </c>
      <c r="I213" s="20">
        <f t="shared" si="45"/>
        <v>0.45945945945945948</v>
      </c>
      <c r="J213" s="20">
        <f t="shared" si="45"/>
        <v>0.375</v>
      </c>
    </row>
    <row r="214" spans="2:11" x14ac:dyDescent="0.25">
      <c r="B214" s="11" t="s">
        <v>197</v>
      </c>
      <c r="C214" s="5">
        <f t="shared" si="46"/>
        <v>10</v>
      </c>
      <c r="D214" s="5">
        <f>COUNTIFS(Q$2:Q$148,A156,C$2:C$148,A$154)</f>
        <v>5</v>
      </c>
      <c r="E214" s="5">
        <f>COUNTIFS(Q$2:Q$148,A156,C$2:C$148,A$155)</f>
        <v>4</v>
      </c>
      <c r="F214" s="11">
        <f>COUNTIFS(Q$2:Q$148,A156,C$2:C$148,A$153)</f>
        <v>0</v>
      </c>
      <c r="G214" s="34">
        <f t="shared" si="45"/>
        <v>0.24390243902439024</v>
      </c>
      <c r="H214" s="34">
        <f t="shared" si="45"/>
        <v>9.8039215686274508E-2</v>
      </c>
      <c r="I214" s="34">
        <f t="shared" si="45"/>
        <v>0.10810810810810811</v>
      </c>
      <c r="J214" s="34">
        <f t="shared" si="45"/>
        <v>0</v>
      </c>
    </row>
    <row r="215" spans="2:11" x14ac:dyDescent="0.25">
      <c r="B215" s="15"/>
      <c r="C215">
        <f>SUM(C210:C214)</f>
        <v>41</v>
      </c>
      <c r="D215">
        <f t="shared" ref="D215:E215" si="47">SUM(D210:D214)</f>
        <v>51</v>
      </c>
      <c r="E215">
        <f t="shared" si="47"/>
        <v>37</v>
      </c>
      <c r="F215">
        <f>SUM(F210:F214)</f>
        <v>16</v>
      </c>
      <c r="G215" s="20"/>
      <c r="H215" s="20"/>
      <c r="I215" s="20"/>
    </row>
    <row r="217" spans="2:11" x14ac:dyDescent="0.25">
      <c r="C217" s="2" t="s">
        <v>219</v>
      </c>
    </row>
    <row r="218" spans="2:11" x14ac:dyDescent="0.25">
      <c r="B218" s="11"/>
      <c r="C218" s="5" t="s">
        <v>183</v>
      </c>
      <c r="D218" s="11" t="s">
        <v>184</v>
      </c>
      <c r="E218" s="5" t="s">
        <v>183</v>
      </c>
      <c r="F218" s="5" t="s">
        <v>184</v>
      </c>
      <c r="K218" t="s">
        <v>229</v>
      </c>
    </row>
    <row r="219" spans="2:11" x14ac:dyDescent="0.25">
      <c r="B219" s="10" t="s">
        <v>214</v>
      </c>
      <c r="C219">
        <f>COUNTIFS(C$2:C$148,A152,K$2:K$148,A$152)</f>
        <v>39</v>
      </c>
      <c r="D219" s="10">
        <f>COUNTIFS(C$2:C$148,A152,K$2:K$148,A$153)</f>
        <v>2</v>
      </c>
      <c r="E219" s="20">
        <f>C219/C$223</f>
        <v>0.32231404958677684</v>
      </c>
      <c r="F219" s="20">
        <f>D219/D$223</f>
        <v>8.3333333333333329E-2</v>
      </c>
    </row>
    <row r="220" spans="2:11" x14ac:dyDescent="0.25">
      <c r="B220" s="10" t="s">
        <v>178</v>
      </c>
      <c r="C220">
        <f>COUNTIFS(C$2:C$148,A154,K$2:K$148,A$152)</f>
        <v>44</v>
      </c>
      <c r="D220" s="10">
        <f>COUNTIFS(C$2:C$148,A154,K$2:K$148,A$153)</f>
        <v>7</v>
      </c>
      <c r="E220" s="20">
        <f>C220/C$223</f>
        <v>0.36363636363636365</v>
      </c>
      <c r="F220" s="20">
        <f t="shared" ref="F220:F222" si="48">D220/D$223</f>
        <v>0.29166666666666669</v>
      </c>
    </row>
    <row r="221" spans="2:11" x14ac:dyDescent="0.25">
      <c r="B221" s="10" t="s">
        <v>179</v>
      </c>
      <c r="C221">
        <f>COUNTIFS(C$2:C$148,A155,K$2:K$148,A$152)</f>
        <v>28</v>
      </c>
      <c r="D221" s="10">
        <f>COUNTIFS(C$2:C$148,A155,K$2:K$148,A$153)</f>
        <v>9</v>
      </c>
      <c r="E221" s="20">
        <f>C221/C$223</f>
        <v>0.23140495867768596</v>
      </c>
      <c r="F221" s="20">
        <f t="shared" si="48"/>
        <v>0.375</v>
      </c>
    </row>
    <row r="222" spans="2:11" x14ac:dyDescent="0.25">
      <c r="B222" s="11" t="s">
        <v>215</v>
      </c>
      <c r="C222" s="5">
        <f>COUNTIFS(C$2:C$148,A153,K$2:K$148,A$152)</f>
        <v>10</v>
      </c>
      <c r="D222" s="11">
        <f>COUNTIFS(C$2:C$148,A153,K$2:K$148,A$153)</f>
        <v>6</v>
      </c>
      <c r="E222" s="34">
        <f>C222/C$223</f>
        <v>8.2644628099173556E-2</v>
      </c>
      <c r="F222" s="34">
        <f t="shared" si="48"/>
        <v>0.25</v>
      </c>
    </row>
    <row r="223" spans="2:11" x14ac:dyDescent="0.25">
      <c r="C223">
        <f>SUM(C219:C222)</f>
        <v>121</v>
      </c>
      <c r="D223">
        <f>SUM(D219:D222)</f>
        <v>24</v>
      </c>
    </row>
    <row r="225" spans="2:18" x14ac:dyDescent="0.25">
      <c r="C225" s="2" t="s">
        <v>220</v>
      </c>
    </row>
    <row r="226" spans="2:18" x14ac:dyDescent="0.25">
      <c r="B226" s="11"/>
      <c r="C226" s="5" t="s">
        <v>183</v>
      </c>
      <c r="D226" s="11" t="s">
        <v>184</v>
      </c>
      <c r="E226" s="5" t="s">
        <v>183</v>
      </c>
      <c r="F226" s="5" t="s">
        <v>184</v>
      </c>
      <c r="H226" s="11"/>
      <c r="I226" s="5" t="s">
        <v>174</v>
      </c>
      <c r="J226" s="11" t="s">
        <v>175</v>
      </c>
      <c r="K226" s="5" t="s">
        <v>174</v>
      </c>
      <c r="L226" s="11" t="s">
        <v>175</v>
      </c>
    </row>
    <row r="227" spans="2:18" x14ac:dyDescent="0.25">
      <c r="B227" s="10" t="s">
        <v>174</v>
      </c>
      <c r="C227">
        <f>COUNTIFS(B$2:B$148,A152,K$2:K$148,A$152)</f>
        <v>19</v>
      </c>
      <c r="D227" s="21">
        <f>COUNTIFS(B$2:B$148,A152,K$2:K$148,A$153)</f>
        <v>12</v>
      </c>
      <c r="E227" s="20">
        <f>C227/C$229</f>
        <v>0.15447154471544716</v>
      </c>
      <c r="F227" s="20">
        <f>D227/D$229</f>
        <v>0.5</v>
      </c>
      <c r="H227" s="10" t="s">
        <v>183</v>
      </c>
      <c r="I227">
        <f>COUNTIFS(K$2:K$148,A152,B$2:B$148,A$152)</f>
        <v>19</v>
      </c>
      <c r="J227" s="10">
        <f>COUNTIFS(K$2:K$148,A152,B$2:B$148,A$153)</f>
        <v>104</v>
      </c>
      <c r="K227" s="20">
        <f>I227/I$229</f>
        <v>0.61290322580645162</v>
      </c>
      <c r="L227" s="20">
        <f>J227/J$229</f>
        <v>0.89655172413793105</v>
      </c>
    </row>
    <row r="228" spans="2:18" x14ac:dyDescent="0.25">
      <c r="B228" s="11" t="s">
        <v>175</v>
      </c>
      <c r="C228" s="7">
        <f>COUNTIFS(B$2:B$148,A153,K$2:K$148,A$152)</f>
        <v>104</v>
      </c>
      <c r="D228" s="11">
        <f>COUNTIFS(B$2:B$148,A153,K$2:K$148,A$153)</f>
        <v>12</v>
      </c>
      <c r="E228" s="34">
        <f>C228/C$229</f>
        <v>0.84552845528455289</v>
      </c>
      <c r="F228" s="34">
        <f>D228/D$229</f>
        <v>0.5</v>
      </c>
      <c r="H228" s="11" t="s">
        <v>184</v>
      </c>
      <c r="I228" s="5">
        <f>COUNTIFS(K$2:K$148,A153,B$2:B$148,A$152)</f>
        <v>12</v>
      </c>
      <c r="J228" s="11">
        <f>COUNTIFS(K$2:K$148,A153,B$2:B$148,A$153)</f>
        <v>12</v>
      </c>
      <c r="K228" s="34">
        <f>I228/I$229</f>
        <v>0.38709677419354838</v>
      </c>
      <c r="L228" s="34">
        <f>J228/J$229</f>
        <v>0.10344827586206896</v>
      </c>
    </row>
    <row r="229" spans="2:18" x14ac:dyDescent="0.25">
      <c r="C229">
        <f>SUM(C227:C228)</f>
        <v>123</v>
      </c>
      <c r="D229">
        <f>SUM(D227:D228)</f>
        <v>24</v>
      </c>
      <c r="I229">
        <f>SUM(I227:I228)</f>
        <v>31</v>
      </c>
      <c r="J229">
        <f>SUM(J227:J228)</f>
        <v>116</v>
      </c>
    </row>
    <row r="231" spans="2:18" x14ac:dyDescent="0.25">
      <c r="C231" s="2" t="s">
        <v>221</v>
      </c>
    </row>
    <row r="232" spans="2:18" x14ac:dyDescent="0.25">
      <c r="B232" s="35"/>
      <c r="C232" s="5" t="s">
        <v>183</v>
      </c>
      <c r="D232" s="11" t="s">
        <v>184</v>
      </c>
      <c r="E232" s="5" t="s">
        <v>183</v>
      </c>
      <c r="F232" s="5" t="s">
        <v>184</v>
      </c>
      <c r="I232" t="s">
        <v>222</v>
      </c>
      <c r="J232" t="s">
        <v>223</v>
      </c>
      <c r="K232" t="s">
        <v>224</v>
      </c>
      <c r="L232" t="s">
        <v>225</v>
      </c>
      <c r="M232" t="s">
        <v>226</v>
      </c>
      <c r="N232" t="s">
        <v>222</v>
      </c>
      <c r="O232" t="s">
        <v>223</v>
      </c>
      <c r="P232" t="s">
        <v>224</v>
      </c>
      <c r="Q232" t="s">
        <v>225</v>
      </c>
      <c r="R232" t="s">
        <v>226</v>
      </c>
    </row>
    <row r="233" spans="2:18" x14ac:dyDescent="0.25">
      <c r="B233" s="10" t="s">
        <v>193</v>
      </c>
      <c r="C233">
        <f>COUNTIFS(L$2:L$148,A152,K$2:K$148,A$152)</f>
        <v>0</v>
      </c>
      <c r="D233" s="21">
        <f>COUNTIFS(L$2:L$148,A152,K$2:K$148,A$153)</f>
        <v>0</v>
      </c>
      <c r="E233" s="20">
        <f>C233/C$238</f>
        <v>0</v>
      </c>
      <c r="F233" s="20">
        <f>D233/D$238</f>
        <v>0</v>
      </c>
      <c r="H233" t="s">
        <v>227</v>
      </c>
      <c r="I233">
        <f>COUNTIFS(K$2:K$148,A152,L$2:L$148,A$152)</f>
        <v>0</v>
      </c>
      <c r="J233">
        <f>COUNTIFS(K$2:K$148,A152,L$2:L$148,A$153)</f>
        <v>3</v>
      </c>
      <c r="K233">
        <f>COUNTIFS(K$2:K$148,A152,L$2:L$148,A$154)</f>
        <v>65</v>
      </c>
      <c r="L233">
        <f>COUNTIFS(K$2:K$148,A152,L$2:L$148,A$155)</f>
        <v>40</v>
      </c>
      <c r="M233">
        <f>COUNTIFS(K$2:K$148,A152,L$2:L$148,A$156)</f>
        <v>15</v>
      </c>
      <c r="N233" s="36">
        <v>0</v>
      </c>
      <c r="O233" s="20">
        <f t="shared" ref="O233:R234" si="49">J233/J$235</f>
        <v>0.5</v>
      </c>
      <c r="P233" s="20">
        <f t="shared" si="49"/>
        <v>0.79268292682926833</v>
      </c>
      <c r="Q233" s="20">
        <f t="shared" si="49"/>
        <v>0.93023255813953487</v>
      </c>
      <c r="R233" s="20">
        <f t="shared" si="49"/>
        <v>0.9375</v>
      </c>
    </row>
    <row r="234" spans="2:18" x14ac:dyDescent="0.25">
      <c r="B234" s="10" t="s">
        <v>194</v>
      </c>
      <c r="C234">
        <f t="shared" ref="C234:C237" si="50">COUNTIFS(L$2:L$148,A153,K$2:K$148,A$152)</f>
        <v>3</v>
      </c>
      <c r="D234" s="10">
        <f t="shared" ref="D234:D237" si="51">COUNTIFS(L$2:L$148,A153,K$2:K$148,A$153)</f>
        <v>3</v>
      </c>
      <c r="E234" s="20">
        <f t="shared" ref="E234:E237" si="52">C234/C$238</f>
        <v>2.4390243902439025E-2</v>
      </c>
      <c r="F234" s="20">
        <f t="shared" ref="F234:F237" si="53">D234/D$238</f>
        <v>0.125</v>
      </c>
      <c r="H234" t="s">
        <v>228</v>
      </c>
      <c r="I234">
        <f>COUNTIFS(K$2:K$148,A153,L$2:L$148,A$152)</f>
        <v>0</v>
      </c>
      <c r="J234">
        <f>COUNTIFS(K$2:K$148,A153,L$2:L$148,A$153)</f>
        <v>3</v>
      </c>
      <c r="K234">
        <f>COUNTIFS(K$2:K$148,A153,L$2:L$148,A$154)</f>
        <v>17</v>
      </c>
      <c r="L234">
        <f>COUNTIFS(K$2:K$148,A153,L$2:L$148,A$155)</f>
        <v>3</v>
      </c>
      <c r="M234">
        <f>COUNTIFS(K$2:K$148,A153,L$2:L$148,A$156)</f>
        <v>1</v>
      </c>
      <c r="N234" s="36">
        <v>0</v>
      </c>
      <c r="O234" s="20">
        <f t="shared" si="49"/>
        <v>0.5</v>
      </c>
      <c r="P234" s="20">
        <f t="shared" si="49"/>
        <v>0.2073170731707317</v>
      </c>
      <c r="Q234" s="20">
        <f t="shared" si="49"/>
        <v>6.9767441860465115E-2</v>
      </c>
      <c r="R234" s="20">
        <f t="shared" si="49"/>
        <v>6.25E-2</v>
      </c>
    </row>
    <row r="235" spans="2:18" x14ac:dyDescent="0.25">
      <c r="B235" s="10" t="s">
        <v>195</v>
      </c>
      <c r="C235">
        <f t="shared" si="50"/>
        <v>65</v>
      </c>
      <c r="D235" s="10">
        <f t="shared" si="51"/>
        <v>17</v>
      </c>
      <c r="E235" s="20">
        <f t="shared" si="52"/>
        <v>0.52845528455284552</v>
      </c>
      <c r="F235" s="20">
        <f t="shared" si="53"/>
        <v>0.70833333333333337</v>
      </c>
      <c r="I235">
        <f>SUM(I233:I234)</f>
        <v>0</v>
      </c>
      <c r="J235">
        <f t="shared" ref="J235:M235" si="54">SUM(J233:J234)</f>
        <v>6</v>
      </c>
      <c r="K235">
        <f t="shared" si="54"/>
        <v>82</v>
      </c>
      <c r="L235">
        <f t="shared" si="54"/>
        <v>43</v>
      </c>
      <c r="M235">
        <f t="shared" si="54"/>
        <v>16</v>
      </c>
    </row>
    <row r="236" spans="2:18" x14ac:dyDescent="0.25">
      <c r="B236" s="10" t="s">
        <v>196</v>
      </c>
      <c r="C236">
        <f t="shared" si="50"/>
        <v>40</v>
      </c>
      <c r="D236" s="10">
        <f t="shared" si="51"/>
        <v>3</v>
      </c>
      <c r="E236" s="20">
        <f t="shared" si="52"/>
        <v>0.32520325203252032</v>
      </c>
      <c r="F236" s="20">
        <f t="shared" si="53"/>
        <v>0.125</v>
      </c>
    </row>
    <row r="237" spans="2:18" x14ac:dyDescent="0.25">
      <c r="B237" s="11" t="s">
        <v>197</v>
      </c>
      <c r="C237" s="7">
        <f t="shared" si="50"/>
        <v>15</v>
      </c>
      <c r="D237" s="11">
        <f t="shared" si="51"/>
        <v>1</v>
      </c>
      <c r="E237" s="34">
        <f t="shared" si="52"/>
        <v>0.12195121951219512</v>
      </c>
      <c r="F237" s="34">
        <f t="shared" si="53"/>
        <v>4.1666666666666664E-2</v>
      </c>
    </row>
    <row r="238" spans="2:18" x14ac:dyDescent="0.25">
      <c r="C238">
        <f>SUM(C233:C237)</f>
        <v>123</v>
      </c>
      <c r="D238">
        <f>SUM(D233:D237)</f>
        <v>24</v>
      </c>
    </row>
  </sheetData>
  <mergeCells count="2">
    <mergeCell ref="E1:F1"/>
    <mergeCell ref="I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2"/>
  <sheetViews>
    <sheetView topLeftCell="A31" zoomScale="70" zoomScaleNormal="70" workbookViewId="0">
      <selection activeCell="I48" sqref="I48"/>
    </sheetView>
  </sheetViews>
  <sheetFormatPr defaultRowHeight="15" x14ac:dyDescent="0.25"/>
  <sheetData>
    <row r="1" spans="2:18" x14ac:dyDescent="0.25">
      <c r="B1">
        <v>2</v>
      </c>
      <c r="C1">
        <v>4</v>
      </c>
      <c r="D1">
        <v>3</v>
      </c>
      <c r="E1">
        <v>1</v>
      </c>
      <c r="F1">
        <v>100</v>
      </c>
      <c r="G1">
        <v>5</v>
      </c>
      <c r="H1">
        <v>5</v>
      </c>
      <c r="I1">
        <v>1</v>
      </c>
      <c r="K1">
        <v>2</v>
      </c>
      <c r="L1">
        <v>5</v>
      </c>
      <c r="M1">
        <v>1</v>
      </c>
      <c r="O1">
        <v>19</v>
      </c>
      <c r="Q1">
        <v>4</v>
      </c>
      <c r="R1">
        <v>5</v>
      </c>
    </row>
    <row r="2" spans="2:18" x14ac:dyDescent="0.25">
      <c r="B2">
        <v>1</v>
      </c>
      <c r="C2">
        <v>3</v>
      </c>
      <c r="D2">
        <v>3</v>
      </c>
      <c r="E2">
        <v>1</v>
      </c>
      <c r="F2">
        <v>60</v>
      </c>
      <c r="G2">
        <v>1</v>
      </c>
      <c r="H2">
        <v>1</v>
      </c>
      <c r="I2">
        <v>4</v>
      </c>
      <c r="K2">
        <v>1</v>
      </c>
      <c r="L2">
        <v>3</v>
      </c>
      <c r="M2">
        <v>2</v>
      </c>
      <c r="O2">
        <v>19</v>
      </c>
      <c r="Q2">
        <v>4</v>
      </c>
      <c r="R2">
        <v>3</v>
      </c>
    </row>
    <row r="3" spans="2:18" x14ac:dyDescent="0.25">
      <c r="B3">
        <v>2</v>
      </c>
      <c r="C3">
        <v>3</v>
      </c>
      <c r="D3">
        <v>3</v>
      </c>
      <c r="E3">
        <v>1</v>
      </c>
      <c r="F3">
        <v>80</v>
      </c>
      <c r="G3">
        <v>2</v>
      </c>
      <c r="H3">
        <v>3</v>
      </c>
      <c r="I3">
        <v>1</v>
      </c>
      <c r="K3">
        <v>1</v>
      </c>
      <c r="L3">
        <v>3</v>
      </c>
      <c r="M3">
        <v>1</v>
      </c>
      <c r="O3">
        <v>19</v>
      </c>
      <c r="Q3">
        <v>3</v>
      </c>
      <c r="R3">
        <v>3</v>
      </c>
    </row>
    <row r="4" spans="2:18" x14ac:dyDescent="0.25">
      <c r="B4">
        <v>2</v>
      </c>
      <c r="C4">
        <v>1</v>
      </c>
      <c r="E4">
        <v>1</v>
      </c>
      <c r="F4">
        <v>70</v>
      </c>
      <c r="G4">
        <v>2</v>
      </c>
      <c r="H4">
        <v>3</v>
      </c>
      <c r="I4">
        <v>3</v>
      </c>
      <c r="K4">
        <v>1</v>
      </c>
      <c r="L4">
        <v>4</v>
      </c>
      <c r="M4">
        <v>1</v>
      </c>
      <c r="O4">
        <v>18</v>
      </c>
      <c r="Q4">
        <v>2</v>
      </c>
      <c r="R4">
        <v>5</v>
      </c>
    </row>
    <row r="5" spans="2:18" x14ac:dyDescent="0.25">
      <c r="B5">
        <v>2</v>
      </c>
      <c r="C5">
        <v>4</v>
      </c>
      <c r="D5">
        <v>3</v>
      </c>
      <c r="E5">
        <v>2</v>
      </c>
      <c r="G5">
        <v>3</v>
      </c>
      <c r="H5">
        <v>3</v>
      </c>
      <c r="I5">
        <v>4</v>
      </c>
      <c r="K5">
        <v>2</v>
      </c>
      <c r="L5">
        <v>3</v>
      </c>
      <c r="M5">
        <v>1</v>
      </c>
      <c r="O5">
        <v>18</v>
      </c>
      <c r="Q5">
        <v>4</v>
      </c>
      <c r="R5">
        <v>4</v>
      </c>
    </row>
    <row r="6" spans="2:18" x14ac:dyDescent="0.25">
      <c r="B6">
        <v>2</v>
      </c>
      <c r="C6">
        <v>2</v>
      </c>
      <c r="D6">
        <v>3</v>
      </c>
      <c r="E6">
        <v>2</v>
      </c>
      <c r="G6">
        <v>4</v>
      </c>
      <c r="H6">
        <v>5</v>
      </c>
      <c r="I6">
        <v>1</v>
      </c>
      <c r="K6">
        <v>1</v>
      </c>
      <c r="L6">
        <v>4</v>
      </c>
      <c r="M6">
        <v>1</v>
      </c>
      <c r="O6">
        <v>18</v>
      </c>
      <c r="Q6">
        <v>5</v>
      </c>
      <c r="R6">
        <v>4</v>
      </c>
    </row>
    <row r="7" spans="2:18" x14ac:dyDescent="0.25">
      <c r="B7">
        <v>2</v>
      </c>
      <c r="C7">
        <v>4</v>
      </c>
      <c r="D7">
        <v>3</v>
      </c>
      <c r="E7">
        <v>1</v>
      </c>
      <c r="F7">
        <v>100</v>
      </c>
      <c r="G7">
        <v>4</v>
      </c>
      <c r="H7">
        <v>3</v>
      </c>
      <c r="I7">
        <v>3</v>
      </c>
      <c r="K7">
        <v>2</v>
      </c>
      <c r="L7">
        <v>3</v>
      </c>
      <c r="M7">
        <v>2</v>
      </c>
      <c r="O7">
        <v>19</v>
      </c>
      <c r="Q7">
        <v>4</v>
      </c>
      <c r="R7">
        <v>4</v>
      </c>
    </row>
    <row r="8" spans="2:18" x14ac:dyDescent="0.25">
      <c r="B8">
        <v>1</v>
      </c>
      <c r="C8">
        <v>2</v>
      </c>
      <c r="D8">
        <v>3</v>
      </c>
      <c r="E8">
        <v>1</v>
      </c>
      <c r="F8">
        <v>90</v>
      </c>
      <c r="G8">
        <v>2</v>
      </c>
      <c r="H8">
        <v>4</v>
      </c>
      <c r="I8">
        <v>1</v>
      </c>
      <c r="K8">
        <v>1</v>
      </c>
      <c r="L8">
        <v>3</v>
      </c>
      <c r="M8">
        <v>1</v>
      </c>
      <c r="O8">
        <v>19</v>
      </c>
      <c r="Q8">
        <v>3</v>
      </c>
      <c r="R8">
        <v>3</v>
      </c>
    </row>
    <row r="9" spans="2:18" x14ac:dyDescent="0.25">
      <c r="B9">
        <v>1</v>
      </c>
      <c r="C9">
        <v>3</v>
      </c>
      <c r="D9">
        <v>3</v>
      </c>
      <c r="E9">
        <v>2</v>
      </c>
      <c r="G9">
        <v>2</v>
      </c>
      <c r="H9">
        <v>3</v>
      </c>
      <c r="I9">
        <v>4</v>
      </c>
      <c r="K9">
        <v>2</v>
      </c>
      <c r="L9">
        <v>3</v>
      </c>
      <c r="M9">
        <v>1</v>
      </c>
      <c r="O9">
        <v>19</v>
      </c>
      <c r="Q9">
        <v>4</v>
      </c>
      <c r="R9">
        <v>4</v>
      </c>
    </row>
    <row r="10" spans="2:18" x14ac:dyDescent="0.25">
      <c r="B10">
        <v>1</v>
      </c>
      <c r="C10">
        <v>2</v>
      </c>
      <c r="D10">
        <v>3</v>
      </c>
      <c r="E10">
        <v>1</v>
      </c>
      <c r="G10">
        <v>2</v>
      </c>
      <c r="H10">
        <v>3</v>
      </c>
      <c r="I10">
        <v>4</v>
      </c>
      <c r="K10">
        <v>2</v>
      </c>
      <c r="L10">
        <v>3</v>
      </c>
      <c r="M10">
        <v>1</v>
      </c>
      <c r="Q10">
        <v>4</v>
      </c>
      <c r="R10">
        <v>4</v>
      </c>
    </row>
    <row r="11" spans="2:18" x14ac:dyDescent="0.25">
      <c r="B11">
        <v>2</v>
      </c>
      <c r="C11">
        <v>3</v>
      </c>
      <c r="D11">
        <v>2</v>
      </c>
      <c r="E11">
        <v>2</v>
      </c>
      <c r="G11">
        <v>4</v>
      </c>
      <c r="H11">
        <v>4</v>
      </c>
      <c r="I11">
        <v>1</v>
      </c>
      <c r="K11">
        <v>1</v>
      </c>
      <c r="L11">
        <v>3</v>
      </c>
      <c r="M11">
        <v>1</v>
      </c>
      <c r="O11">
        <v>19</v>
      </c>
      <c r="Q11">
        <v>3</v>
      </c>
      <c r="R11">
        <v>3</v>
      </c>
    </row>
    <row r="12" spans="2:18" x14ac:dyDescent="0.25">
      <c r="B12">
        <v>2</v>
      </c>
      <c r="C12">
        <v>1</v>
      </c>
      <c r="D12">
        <v>2</v>
      </c>
      <c r="E12">
        <v>1</v>
      </c>
      <c r="F12">
        <v>80</v>
      </c>
      <c r="G12">
        <v>3</v>
      </c>
      <c r="H12">
        <v>4</v>
      </c>
      <c r="I12">
        <v>1</v>
      </c>
      <c r="K12">
        <v>1</v>
      </c>
      <c r="L12">
        <v>4</v>
      </c>
      <c r="M12">
        <v>1</v>
      </c>
      <c r="O12">
        <v>18</v>
      </c>
      <c r="Q12">
        <v>4</v>
      </c>
      <c r="R12">
        <v>4</v>
      </c>
    </row>
    <row r="13" spans="2:18" x14ac:dyDescent="0.25">
      <c r="B13">
        <v>2</v>
      </c>
      <c r="C13">
        <v>3</v>
      </c>
      <c r="D13">
        <v>3</v>
      </c>
      <c r="E13">
        <v>1</v>
      </c>
      <c r="F13">
        <v>50</v>
      </c>
      <c r="G13">
        <v>4</v>
      </c>
      <c r="H13">
        <v>3</v>
      </c>
      <c r="I13">
        <v>1</v>
      </c>
      <c r="K13">
        <v>1</v>
      </c>
      <c r="L13">
        <v>3</v>
      </c>
      <c r="M13">
        <v>2</v>
      </c>
      <c r="O13">
        <v>19</v>
      </c>
      <c r="Q13">
        <v>3</v>
      </c>
      <c r="R13">
        <v>4</v>
      </c>
    </row>
    <row r="14" spans="2:18" x14ac:dyDescent="0.25">
      <c r="B14">
        <v>2</v>
      </c>
      <c r="C14">
        <v>2</v>
      </c>
      <c r="D14">
        <v>3</v>
      </c>
      <c r="E14">
        <v>2</v>
      </c>
      <c r="G14">
        <v>3</v>
      </c>
      <c r="H14">
        <v>3</v>
      </c>
      <c r="I14">
        <v>1</v>
      </c>
      <c r="K14">
        <v>1</v>
      </c>
      <c r="L14">
        <v>4</v>
      </c>
      <c r="M14">
        <v>2</v>
      </c>
      <c r="O14">
        <v>19</v>
      </c>
      <c r="Q14">
        <v>5</v>
      </c>
      <c r="R14">
        <v>2</v>
      </c>
    </row>
    <row r="15" spans="2:18" x14ac:dyDescent="0.25">
      <c r="B15">
        <v>2</v>
      </c>
      <c r="C15">
        <v>2</v>
      </c>
      <c r="D15">
        <v>3</v>
      </c>
      <c r="E15">
        <v>1</v>
      </c>
      <c r="F15">
        <v>90</v>
      </c>
      <c r="G15">
        <v>3</v>
      </c>
      <c r="H15">
        <v>3</v>
      </c>
      <c r="I15">
        <v>1</v>
      </c>
      <c r="K15">
        <v>1</v>
      </c>
      <c r="L15">
        <v>4</v>
      </c>
      <c r="M15">
        <v>1</v>
      </c>
      <c r="O15">
        <v>19</v>
      </c>
      <c r="Q15">
        <v>3</v>
      </c>
      <c r="R15">
        <v>2</v>
      </c>
    </row>
    <row r="16" spans="2:18" x14ac:dyDescent="0.25">
      <c r="B16">
        <v>2</v>
      </c>
      <c r="C16">
        <v>3</v>
      </c>
      <c r="D16">
        <v>3</v>
      </c>
      <c r="E16">
        <v>1</v>
      </c>
      <c r="F16">
        <v>90</v>
      </c>
      <c r="G16">
        <v>3</v>
      </c>
      <c r="H16">
        <v>3</v>
      </c>
      <c r="I16">
        <v>3</v>
      </c>
      <c r="K16">
        <v>1</v>
      </c>
      <c r="L16">
        <v>3</v>
      </c>
      <c r="M16">
        <v>1</v>
      </c>
      <c r="O16">
        <v>19</v>
      </c>
      <c r="Q16">
        <v>5</v>
      </c>
      <c r="R16">
        <v>2</v>
      </c>
    </row>
    <row r="17" spans="2:18" x14ac:dyDescent="0.25">
      <c r="B17">
        <v>2</v>
      </c>
      <c r="C17">
        <v>2</v>
      </c>
      <c r="D17">
        <v>2</v>
      </c>
      <c r="E17">
        <v>1</v>
      </c>
      <c r="F17">
        <v>70</v>
      </c>
      <c r="G17">
        <v>2</v>
      </c>
      <c r="H17">
        <v>3</v>
      </c>
      <c r="I17">
        <v>4</v>
      </c>
      <c r="K17">
        <v>1</v>
      </c>
      <c r="L17">
        <v>3</v>
      </c>
      <c r="M17">
        <v>1</v>
      </c>
      <c r="O17">
        <v>19</v>
      </c>
      <c r="Q17">
        <v>3</v>
      </c>
      <c r="R17">
        <v>4</v>
      </c>
    </row>
    <row r="18" spans="2:18" x14ac:dyDescent="0.25">
      <c r="B18">
        <v>2</v>
      </c>
      <c r="C18">
        <v>3</v>
      </c>
      <c r="D18">
        <v>3</v>
      </c>
      <c r="E18">
        <v>1</v>
      </c>
      <c r="F18">
        <v>90</v>
      </c>
      <c r="G18">
        <v>3</v>
      </c>
      <c r="H18">
        <v>3</v>
      </c>
      <c r="I18">
        <v>3</v>
      </c>
      <c r="K18">
        <v>1</v>
      </c>
      <c r="L18">
        <v>4</v>
      </c>
      <c r="M18">
        <v>1</v>
      </c>
      <c r="Q18">
        <v>4</v>
      </c>
      <c r="R18">
        <v>2</v>
      </c>
    </row>
    <row r="19" spans="2:18" x14ac:dyDescent="0.25">
      <c r="B19">
        <v>2</v>
      </c>
      <c r="C19">
        <v>2</v>
      </c>
      <c r="D19">
        <v>3</v>
      </c>
      <c r="E19">
        <v>1</v>
      </c>
      <c r="F19">
        <v>75</v>
      </c>
      <c r="G19">
        <v>4</v>
      </c>
      <c r="H19">
        <v>3</v>
      </c>
      <c r="I19">
        <v>1</v>
      </c>
      <c r="K19">
        <v>1</v>
      </c>
      <c r="L19">
        <v>4</v>
      </c>
      <c r="M19">
        <v>2</v>
      </c>
      <c r="O19">
        <v>20</v>
      </c>
      <c r="Q19">
        <v>3</v>
      </c>
      <c r="R19">
        <v>4</v>
      </c>
    </row>
    <row r="20" spans="2:18" x14ac:dyDescent="0.25">
      <c r="B20">
        <v>2</v>
      </c>
      <c r="C20">
        <v>4</v>
      </c>
      <c r="D20">
        <v>3</v>
      </c>
      <c r="E20">
        <v>1</v>
      </c>
      <c r="F20">
        <v>90</v>
      </c>
      <c r="G20">
        <v>5</v>
      </c>
      <c r="H20">
        <v>5</v>
      </c>
      <c r="I20">
        <v>1</v>
      </c>
      <c r="K20">
        <v>2</v>
      </c>
      <c r="L20">
        <v>5</v>
      </c>
      <c r="M20">
        <v>1</v>
      </c>
      <c r="O20">
        <v>19</v>
      </c>
      <c r="Q20">
        <v>4</v>
      </c>
      <c r="R20">
        <v>5</v>
      </c>
    </row>
    <row r="21" spans="2:18" x14ac:dyDescent="0.25">
      <c r="B21">
        <v>1</v>
      </c>
      <c r="C21">
        <v>2</v>
      </c>
      <c r="D21">
        <v>3</v>
      </c>
      <c r="E21">
        <v>1</v>
      </c>
      <c r="F21">
        <v>100</v>
      </c>
      <c r="G21">
        <v>2</v>
      </c>
      <c r="H21">
        <v>5</v>
      </c>
      <c r="I21">
        <v>4</v>
      </c>
      <c r="K21">
        <v>1</v>
      </c>
      <c r="L21">
        <v>3</v>
      </c>
      <c r="M21">
        <v>2</v>
      </c>
      <c r="O21">
        <v>18</v>
      </c>
      <c r="Q21">
        <v>4</v>
      </c>
      <c r="R21">
        <v>3</v>
      </c>
    </row>
    <row r="22" spans="2:18" x14ac:dyDescent="0.25">
      <c r="B22">
        <v>1</v>
      </c>
      <c r="C22">
        <v>4</v>
      </c>
      <c r="D22">
        <v>2</v>
      </c>
      <c r="E22">
        <v>1</v>
      </c>
      <c r="F22">
        <v>100</v>
      </c>
      <c r="G22">
        <v>3</v>
      </c>
      <c r="H22">
        <v>3</v>
      </c>
      <c r="I22">
        <v>2</v>
      </c>
      <c r="K22">
        <v>2</v>
      </c>
      <c r="L22">
        <v>3</v>
      </c>
      <c r="M22">
        <v>2</v>
      </c>
      <c r="O22">
        <v>20</v>
      </c>
      <c r="P22" t="s">
        <v>229</v>
      </c>
      <c r="Q22">
        <v>4</v>
      </c>
      <c r="R22">
        <v>4</v>
      </c>
    </row>
    <row r="23" spans="2:18" x14ac:dyDescent="0.25">
      <c r="B23">
        <v>2</v>
      </c>
      <c r="C23">
        <v>1</v>
      </c>
      <c r="D23">
        <v>3</v>
      </c>
      <c r="E23">
        <v>1</v>
      </c>
      <c r="F23">
        <v>70</v>
      </c>
      <c r="G23">
        <v>4</v>
      </c>
      <c r="H23">
        <v>4</v>
      </c>
      <c r="I23">
        <v>1</v>
      </c>
      <c r="K23">
        <v>1</v>
      </c>
      <c r="L23">
        <v>5</v>
      </c>
      <c r="M23">
        <v>1</v>
      </c>
      <c r="O23">
        <v>18</v>
      </c>
      <c r="Q23">
        <v>4</v>
      </c>
      <c r="R23">
        <v>3</v>
      </c>
    </row>
    <row r="24" spans="2:18" x14ac:dyDescent="0.25">
      <c r="B24">
        <v>2</v>
      </c>
      <c r="C24">
        <v>2</v>
      </c>
      <c r="D24">
        <v>3</v>
      </c>
      <c r="E24">
        <v>1</v>
      </c>
      <c r="F24">
        <v>80</v>
      </c>
      <c r="G24">
        <v>4</v>
      </c>
      <c r="H24">
        <v>4</v>
      </c>
      <c r="I24">
        <v>1</v>
      </c>
      <c r="K24">
        <v>1</v>
      </c>
      <c r="L24">
        <v>3</v>
      </c>
      <c r="M24">
        <v>2</v>
      </c>
      <c r="O24">
        <v>19</v>
      </c>
      <c r="Q24">
        <v>2</v>
      </c>
      <c r="R24">
        <v>4</v>
      </c>
    </row>
    <row r="25" spans="2:18" x14ac:dyDescent="0.25">
      <c r="B25">
        <v>2</v>
      </c>
      <c r="C25">
        <v>3</v>
      </c>
      <c r="D25">
        <v>3</v>
      </c>
      <c r="E25">
        <v>1</v>
      </c>
      <c r="F25">
        <v>90</v>
      </c>
      <c r="G25">
        <v>3</v>
      </c>
      <c r="H25">
        <v>4</v>
      </c>
      <c r="I25">
        <v>1</v>
      </c>
      <c r="K25">
        <v>1</v>
      </c>
      <c r="L25">
        <v>4</v>
      </c>
      <c r="M25">
        <v>2</v>
      </c>
      <c r="O25">
        <v>19</v>
      </c>
      <c r="Q25">
        <v>4</v>
      </c>
      <c r="R25">
        <v>3</v>
      </c>
    </row>
    <row r="26" spans="2:18" x14ac:dyDescent="0.25">
      <c r="B26">
        <v>2</v>
      </c>
      <c r="C26">
        <v>4</v>
      </c>
      <c r="D26">
        <v>3</v>
      </c>
      <c r="E26">
        <v>1</v>
      </c>
      <c r="F26">
        <v>100</v>
      </c>
      <c r="G26">
        <v>3</v>
      </c>
      <c r="H26">
        <v>4</v>
      </c>
      <c r="I26">
        <v>1</v>
      </c>
      <c r="K26">
        <v>2</v>
      </c>
      <c r="L26">
        <v>4</v>
      </c>
      <c r="M26">
        <v>1</v>
      </c>
      <c r="O26">
        <v>18</v>
      </c>
      <c r="Q26">
        <v>4</v>
      </c>
      <c r="R26">
        <v>2</v>
      </c>
    </row>
    <row r="27" spans="2:18" x14ac:dyDescent="0.25">
      <c r="B27">
        <v>2</v>
      </c>
      <c r="C27">
        <v>1</v>
      </c>
      <c r="D27">
        <v>3</v>
      </c>
      <c r="E27">
        <v>1</v>
      </c>
      <c r="F27">
        <v>100</v>
      </c>
      <c r="G27">
        <v>2</v>
      </c>
      <c r="H27">
        <v>3</v>
      </c>
      <c r="I27">
        <v>1</v>
      </c>
      <c r="K27">
        <v>1</v>
      </c>
      <c r="L27">
        <v>4</v>
      </c>
      <c r="M27">
        <v>1</v>
      </c>
      <c r="O27">
        <v>19</v>
      </c>
      <c r="Q27">
        <v>4</v>
      </c>
      <c r="R27">
        <v>3</v>
      </c>
    </row>
    <row r="28" spans="2:18" x14ac:dyDescent="0.25">
      <c r="B28">
        <v>2</v>
      </c>
      <c r="C28">
        <v>1</v>
      </c>
      <c r="D28">
        <v>3</v>
      </c>
      <c r="G28">
        <v>1</v>
      </c>
      <c r="H28">
        <v>3</v>
      </c>
      <c r="I28">
        <v>2</v>
      </c>
      <c r="K28">
        <v>1</v>
      </c>
      <c r="L28">
        <v>5</v>
      </c>
      <c r="M28">
        <v>1</v>
      </c>
      <c r="O28">
        <v>18</v>
      </c>
      <c r="Q28">
        <v>5</v>
      </c>
      <c r="R28">
        <v>3</v>
      </c>
    </row>
    <row r="29" spans="2:18" x14ac:dyDescent="0.25">
      <c r="B29">
        <v>2</v>
      </c>
      <c r="D29">
        <v>2</v>
      </c>
      <c r="E29">
        <v>1</v>
      </c>
      <c r="F29">
        <v>60</v>
      </c>
      <c r="G29">
        <v>2</v>
      </c>
      <c r="H29">
        <v>3</v>
      </c>
      <c r="I29">
        <v>1</v>
      </c>
      <c r="K29">
        <v>1</v>
      </c>
      <c r="L29">
        <v>3</v>
      </c>
      <c r="M29">
        <v>1</v>
      </c>
      <c r="O29">
        <v>19</v>
      </c>
      <c r="Q29">
        <v>3</v>
      </c>
      <c r="R29">
        <v>4</v>
      </c>
    </row>
    <row r="31" spans="2:18" x14ac:dyDescent="0.25">
      <c r="B31" s="12" t="s">
        <v>0</v>
      </c>
      <c r="C31" s="12" t="s">
        <v>1</v>
      </c>
      <c r="D31" s="12" t="s">
        <v>2</v>
      </c>
      <c r="E31" s="39" t="s">
        <v>3</v>
      </c>
      <c r="F31" s="40"/>
      <c r="G31" s="12" t="s">
        <v>4</v>
      </c>
      <c r="H31" s="12" t="s">
        <v>5</v>
      </c>
      <c r="I31" s="37" t="s">
        <v>6</v>
      </c>
      <c r="J31" s="37"/>
      <c r="K31" s="12" t="s">
        <v>7</v>
      </c>
      <c r="L31" s="22" t="s">
        <v>8</v>
      </c>
      <c r="M31" s="38" t="s">
        <v>9</v>
      </c>
      <c r="N31" s="38"/>
      <c r="O31" s="12" t="s">
        <v>10</v>
      </c>
      <c r="P31" s="12" t="s">
        <v>11</v>
      </c>
      <c r="Q31" s="12" t="s">
        <v>12</v>
      </c>
      <c r="R31" s="12" t="s">
        <v>13</v>
      </c>
    </row>
    <row r="32" spans="2:18" x14ac:dyDescent="0.25">
      <c r="B32">
        <f>COUNT(B1:B29)</f>
        <v>29</v>
      </c>
      <c r="C32">
        <f t="shared" ref="C32:R32" si="0">COUNT(C1:C29)</f>
        <v>28</v>
      </c>
      <c r="D32">
        <f t="shared" si="0"/>
        <v>28</v>
      </c>
      <c r="E32">
        <f t="shared" si="0"/>
        <v>28</v>
      </c>
      <c r="F32">
        <f t="shared" si="0"/>
        <v>22</v>
      </c>
      <c r="G32">
        <f t="shared" si="0"/>
        <v>29</v>
      </c>
      <c r="H32">
        <f t="shared" si="0"/>
        <v>29</v>
      </c>
      <c r="I32">
        <f t="shared" si="0"/>
        <v>29</v>
      </c>
      <c r="K32">
        <f t="shared" si="0"/>
        <v>29</v>
      </c>
      <c r="L32">
        <f t="shared" si="0"/>
        <v>29</v>
      </c>
      <c r="M32">
        <f t="shared" si="0"/>
        <v>29</v>
      </c>
      <c r="N32">
        <f t="shared" si="0"/>
        <v>0</v>
      </c>
      <c r="O32">
        <f t="shared" si="0"/>
        <v>27</v>
      </c>
      <c r="P32">
        <f t="shared" si="0"/>
        <v>0</v>
      </c>
      <c r="Q32">
        <f t="shared" si="0"/>
        <v>29</v>
      </c>
      <c r="R32">
        <f t="shared" si="0"/>
        <v>29</v>
      </c>
    </row>
    <row r="33" spans="1:19" x14ac:dyDescent="0.25">
      <c r="F33">
        <f>AVERAGE(F1:F29)</f>
        <v>83.409090909090907</v>
      </c>
      <c r="O33">
        <f>AVERAGE(O1:O29)</f>
        <v>18.777777777777779</v>
      </c>
    </row>
    <row r="34" spans="1:19" x14ac:dyDescent="0.25">
      <c r="A34">
        <v>1</v>
      </c>
      <c r="B34">
        <f>COUNTIF(B$1:B$29,S$34)</f>
        <v>6</v>
      </c>
      <c r="C34">
        <f>COUNTIF(C$1:C$29,S34)</f>
        <v>5</v>
      </c>
      <c r="D34">
        <f>COUNTIF(D$1:D$29,S34)</f>
        <v>0</v>
      </c>
      <c r="E34">
        <f>COUNTIF(E$1:E$29,S34)</f>
        <v>23</v>
      </c>
      <c r="G34">
        <f>COUNTIF(G$1:G$29,S34)</f>
        <v>2</v>
      </c>
      <c r="H34">
        <f>COUNTIF(H$1:H$29,S34)</f>
        <v>1</v>
      </c>
      <c r="I34">
        <f>COUNTIF(I$1:I$29,S34)</f>
        <v>17</v>
      </c>
      <c r="K34">
        <f>COUNTIF(K$1:K$29,S34)</f>
        <v>21</v>
      </c>
      <c r="L34">
        <f>COUNTIF(L$1:L$29,S34)</f>
        <v>0</v>
      </c>
      <c r="M34">
        <f>COUNTIF(M$1:M$29,S34)</f>
        <v>20</v>
      </c>
      <c r="N34">
        <f>COUNTIF(N$1:N$29,AC34)</f>
        <v>0</v>
      </c>
      <c r="O34">
        <f>COUNTIF(O$1:O$29,18)</f>
        <v>8</v>
      </c>
      <c r="P34">
        <f>COUNTIF(P$1:P$29,AE34)</f>
        <v>0</v>
      </c>
      <c r="Q34">
        <f>COUNTIF(Q$1:Q$29,S34)</f>
        <v>0</v>
      </c>
      <c r="R34">
        <f>COUNTIF(R$1:R$29,S34)</f>
        <v>0</v>
      </c>
      <c r="S34">
        <v>1</v>
      </c>
    </row>
    <row r="35" spans="1:19" x14ac:dyDescent="0.25">
      <c r="A35">
        <v>2</v>
      </c>
      <c r="B35">
        <f>COUNTIF(B$1:B$29,S35)</f>
        <v>23</v>
      </c>
      <c r="C35">
        <f>COUNTIF(C$1:C$29,S35)</f>
        <v>9</v>
      </c>
      <c r="D35">
        <f>COUNTIF(D$1:D$29,S35)</f>
        <v>5</v>
      </c>
      <c r="E35">
        <f>COUNTIF(E$1:E$29,S35)</f>
        <v>5</v>
      </c>
      <c r="G35">
        <f>COUNTIF(G$1:G$29,S35)</f>
        <v>9</v>
      </c>
      <c r="H35">
        <f>COUNTIF(H$1:H$29,S35)</f>
        <v>0</v>
      </c>
      <c r="I35">
        <f>COUNTIF(I$1:I$29,S35)</f>
        <v>2</v>
      </c>
      <c r="K35">
        <f>COUNTIF(K$1:K$29,S35)</f>
        <v>8</v>
      </c>
      <c r="L35">
        <f>COUNTIF(L$1:L$29,S35)</f>
        <v>0</v>
      </c>
      <c r="M35">
        <f>COUNTIF(M$1:M$29,S35)</f>
        <v>9</v>
      </c>
      <c r="O35">
        <f>COUNTIF(O$1:O$29,19)</f>
        <v>17</v>
      </c>
      <c r="Q35">
        <f t="shared" ref="Q35:Q38" si="1">COUNTIF(Q$1:Q$29,S35)</f>
        <v>2</v>
      </c>
      <c r="R35">
        <f t="shared" ref="R35:R38" si="2">COUNTIF(R$1:R$29,S35)</f>
        <v>5</v>
      </c>
      <c r="S35">
        <v>2</v>
      </c>
    </row>
    <row r="36" spans="1:19" x14ac:dyDescent="0.25">
      <c r="A36">
        <v>3</v>
      </c>
      <c r="B36">
        <f>COUNTIF(B$1:B$29,S36)</f>
        <v>0</v>
      </c>
      <c r="C36">
        <f>COUNTIF(C$1:C$29,S36)</f>
        <v>8</v>
      </c>
      <c r="D36">
        <f>COUNTIF(D$1:D$29,S36)</f>
        <v>23</v>
      </c>
      <c r="E36">
        <f>COUNTIF(E$1:E$29,S36)</f>
        <v>0</v>
      </c>
      <c r="G36">
        <f>COUNTIF(G$1:G$29,S36)</f>
        <v>9</v>
      </c>
      <c r="H36">
        <f>COUNTIF(H$1:H$29,S36)</f>
        <v>17</v>
      </c>
      <c r="I36">
        <f>COUNTIF(I$1:I$29,S36)</f>
        <v>4</v>
      </c>
      <c r="K36">
        <f>COUNTIF(K$1:K$29,S36)</f>
        <v>0</v>
      </c>
      <c r="L36">
        <f>COUNTIF(L$1:L$29,S36)</f>
        <v>15</v>
      </c>
      <c r="M36">
        <f>COUNTIF(M$1:M$29,S36)</f>
        <v>0</v>
      </c>
      <c r="O36">
        <f>COUNTIF(O$1:O$29,20)</f>
        <v>2</v>
      </c>
      <c r="Q36">
        <f t="shared" si="1"/>
        <v>8</v>
      </c>
      <c r="R36">
        <f t="shared" si="2"/>
        <v>9</v>
      </c>
      <c r="S36">
        <v>3</v>
      </c>
    </row>
    <row r="37" spans="1:19" x14ac:dyDescent="0.25">
      <c r="A37">
        <v>4</v>
      </c>
      <c r="B37">
        <f>COUNTIF(B$1:B$29,S37)</f>
        <v>0</v>
      </c>
      <c r="C37">
        <f>COUNTIF(C$1:C$29,S37)</f>
        <v>6</v>
      </c>
      <c r="D37">
        <f>COUNTIF(D$1:D$29,S37)</f>
        <v>0</v>
      </c>
      <c r="E37">
        <f>COUNTIF(E$1:E$29,S37)</f>
        <v>0</v>
      </c>
      <c r="G37">
        <f>COUNTIF(G$1:G$29,S37)</f>
        <v>7</v>
      </c>
      <c r="H37">
        <f>COUNTIF(H$1:H$29,S37)</f>
        <v>7</v>
      </c>
      <c r="I37">
        <f>COUNTIF(I$1:I$29,S37)</f>
        <v>6</v>
      </c>
      <c r="K37">
        <f>COUNTIF(K$1:K$29,S37)</f>
        <v>0</v>
      </c>
      <c r="L37">
        <f>COUNTIF(L$1:L$29,S37)</f>
        <v>10</v>
      </c>
      <c r="M37">
        <f>COUNTIF(M$1:M$29,S37)</f>
        <v>0</v>
      </c>
      <c r="Q37">
        <f t="shared" si="1"/>
        <v>15</v>
      </c>
      <c r="R37">
        <f t="shared" si="2"/>
        <v>12</v>
      </c>
      <c r="S37">
        <v>4</v>
      </c>
    </row>
    <row r="38" spans="1:19" x14ac:dyDescent="0.25">
      <c r="A38">
        <v>5</v>
      </c>
      <c r="B38">
        <f>COUNTIF(B$1:B$29,S38)</f>
        <v>0</v>
      </c>
      <c r="C38">
        <f>COUNTIF(C$1:C$29,S38)</f>
        <v>0</v>
      </c>
      <c r="D38">
        <f>COUNTIF(D$1:D$29,S38)</f>
        <v>0</v>
      </c>
      <c r="E38">
        <f>COUNTIF(E$1:E$29,S38)</f>
        <v>0</v>
      </c>
      <c r="G38">
        <f>COUNTIF(G$1:G$29,S38)</f>
        <v>2</v>
      </c>
      <c r="H38">
        <f>COUNTIF(H$1:H$29,S38)</f>
        <v>4</v>
      </c>
      <c r="I38">
        <f>COUNTIF(I$1:I$29,S38)</f>
        <v>0</v>
      </c>
      <c r="K38">
        <f>COUNTIF(K$1:K$29,S38)</f>
        <v>0</v>
      </c>
      <c r="L38">
        <f>COUNTIF(L$1:L$29,S38)</f>
        <v>4</v>
      </c>
      <c r="M38">
        <f>COUNTIF(M$1:M$29,S38)</f>
        <v>0</v>
      </c>
      <c r="Q38">
        <f t="shared" si="1"/>
        <v>4</v>
      </c>
      <c r="R38">
        <f t="shared" si="2"/>
        <v>3</v>
      </c>
      <c r="S38">
        <v>5</v>
      </c>
    </row>
    <row r="41" spans="1:19" x14ac:dyDescent="0.25">
      <c r="B41" s="20">
        <f>B34/B$32</f>
        <v>0.20689655172413793</v>
      </c>
      <c r="C41" s="20">
        <f>C34/C$32</f>
        <v>0.17857142857142858</v>
      </c>
      <c r="D41" s="20">
        <f>D34/D$32</f>
        <v>0</v>
      </c>
      <c r="E41" s="20">
        <f>E34/E$32</f>
        <v>0.8214285714285714</v>
      </c>
      <c r="G41" s="20">
        <f t="shared" ref="G41:M41" si="3">G34/G$32</f>
        <v>6.8965517241379309E-2</v>
      </c>
      <c r="H41" s="20">
        <f t="shared" si="3"/>
        <v>3.4482758620689655E-2</v>
      </c>
      <c r="I41" s="20">
        <f t="shared" si="3"/>
        <v>0.58620689655172409</v>
      </c>
      <c r="J41" s="20"/>
      <c r="K41" s="20">
        <f t="shared" si="3"/>
        <v>0.72413793103448276</v>
      </c>
      <c r="L41" s="20">
        <f t="shared" si="3"/>
        <v>0</v>
      </c>
      <c r="M41" s="20">
        <f t="shared" si="3"/>
        <v>0.68965517241379315</v>
      </c>
      <c r="N41" s="20"/>
      <c r="O41" s="20"/>
      <c r="P41" s="20"/>
      <c r="Q41" s="20">
        <f t="shared" ref="Q41:R41" si="4">Q34/Q$32</f>
        <v>0</v>
      </c>
      <c r="R41" s="20">
        <f t="shared" si="4"/>
        <v>0</v>
      </c>
    </row>
    <row r="42" spans="1:19" x14ac:dyDescent="0.25">
      <c r="B42" s="20">
        <f t="shared" ref="B42:E45" si="5">B35/B$32</f>
        <v>0.7931034482758621</v>
      </c>
      <c r="C42" s="20">
        <f t="shared" si="5"/>
        <v>0.32142857142857145</v>
      </c>
      <c r="D42" s="20">
        <f t="shared" si="5"/>
        <v>0.17857142857142858</v>
      </c>
      <c r="E42" s="20">
        <f t="shared" si="5"/>
        <v>0.17857142857142858</v>
      </c>
      <c r="G42" s="20">
        <f t="shared" ref="G42:L45" si="6">G35/G$32</f>
        <v>0.31034482758620691</v>
      </c>
      <c r="H42" s="20">
        <f t="shared" si="6"/>
        <v>0</v>
      </c>
      <c r="I42" s="20">
        <f t="shared" si="6"/>
        <v>6.8965517241379309E-2</v>
      </c>
      <c r="J42" s="20"/>
      <c r="K42" s="20">
        <f t="shared" si="6"/>
        <v>0.27586206896551724</v>
      </c>
      <c r="L42" s="20">
        <f t="shared" si="6"/>
        <v>0</v>
      </c>
      <c r="M42" s="20">
        <f t="shared" ref="M42:R42" si="7">M35/M$32</f>
        <v>0.31034482758620691</v>
      </c>
      <c r="N42" s="20"/>
      <c r="O42" s="20"/>
      <c r="P42" s="20"/>
      <c r="Q42" s="20">
        <f t="shared" si="7"/>
        <v>6.8965517241379309E-2</v>
      </c>
      <c r="R42" s="20">
        <f t="shared" si="7"/>
        <v>0.17241379310344829</v>
      </c>
    </row>
    <row r="43" spans="1:19" x14ac:dyDescent="0.25">
      <c r="B43" s="20">
        <f t="shared" si="5"/>
        <v>0</v>
      </c>
      <c r="C43" s="20">
        <f t="shared" si="5"/>
        <v>0.2857142857142857</v>
      </c>
      <c r="D43" s="20">
        <f t="shared" si="5"/>
        <v>0.8214285714285714</v>
      </c>
      <c r="E43" s="20">
        <f t="shared" si="5"/>
        <v>0</v>
      </c>
      <c r="G43" s="20">
        <f t="shared" si="6"/>
        <v>0.31034482758620691</v>
      </c>
      <c r="H43" s="20">
        <f t="shared" si="6"/>
        <v>0.58620689655172409</v>
      </c>
      <c r="I43" s="20">
        <f t="shared" si="6"/>
        <v>0.13793103448275862</v>
      </c>
      <c r="J43" s="20"/>
      <c r="K43" s="20">
        <f t="shared" si="6"/>
        <v>0</v>
      </c>
      <c r="L43" s="20">
        <f t="shared" si="6"/>
        <v>0.51724137931034486</v>
      </c>
      <c r="M43" s="20">
        <f t="shared" ref="M43:R43" si="8">M36/M$32</f>
        <v>0</v>
      </c>
      <c r="N43" s="20"/>
      <c r="O43" s="20"/>
      <c r="P43" s="20"/>
      <c r="Q43" s="20">
        <f t="shared" si="8"/>
        <v>0.27586206896551724</v>
      </c>
      <c r="R43" s="20">
        <f t="shared" si="8"/>
        <v>0.31034482758620691</v>
      </c>
    </row>
    <row r="44" spans="1:19" x14ac:dyDescent="0.25">
      <c r="B44" s="20">
        <f t="shared" si="5"/>
        <v>0</v>
      </c>
      <c r="C44" s="20">
        <f t="shared" si="5"/>
        <v>0.21428571428571427</v>
      </c>
      <c r="D44" s="20">
        <f t="shared" si="5"/>
        <v>0</v>
      </c>
      <c r="E44" s="20">
        <f t="shared" si="5"/>
        <v>0</v>
      </c>
      <c r="G44" s="20">
        <f t="shared" si="6"/>
        <v>0.2413793103448276</v>
      </c>
      <c r="H44" s="20">
        <f t="shared" si="6"/>
        <v>0.2413793103448276</v>
      </c>
      <c r="I44" s="20">
        <f t="shared" si="6"/>
        <v>0.20689655172413793</v>
      </c>
      <c r="J44" s="20"/>
      <c r="K44" s="20">
        <f t="shared" si="6"/>
        <v>0</v>
      </c>
      <c r="L44" s="20">
        <f t="shared" si="6"/>
        <v>0.34482758620689657</v>
      </c>
      <c r="M44" s="20">
        <f t="shared" ref="M44:R44" si="9">M37/M$32</f>
        <v>0</v>
      </c>
      <c r="N44" s="20"/>
      <c r="O44" s="20"/>
      <c r="P44" s="20"/>
      <c r="Q44" s="20">
        <f t="shared" si="9"/>
        <v>0.51724137931034486</v>
      </c>
      <c r="R44" s="20">
        <f t="shared" si="9"/>
        <v>0.41379310344827586</v>
      </c>
    </row>
    <row r="45" spans="1:19" x14ac:dyDescent="0.25">
      <c r="B45" s="20">
        <f t="shared" si="5"/>
        <v>0</v>
      </c>
      <c r="C45" s="20">
        <f t="shared" si="5"/>
        <v>0</v>
      </c>
      <c r="D45" s="20">
        <f t="shared" si="5"/>
        <v>0</v>
      </c>
      <c r="E45" s="20">
        <f t="shared" si="5"/>
        <v>0</v>
      </c>
      <c r="G45" s="20">
        <f t="shared" si="6"/>
        <v>6.8965517241379309E-2</v>
      </c>
      <c r="H45" s="20">
        <f t="shared" si="6"/>
        <v>0.13793103448275862</v>
      </c>
      <c r="I45" s="20">
        <f t="shared" si="6"/>
        <v>0</v>
      </c>
      <c r="J45" s="20"/>
      <c r="K45" s="20">
        <f t="shared" si="6"/>
        <v>0</v>
      </c>
      <c r="L45" s="20">
        <f t="shared" si="6"/>
        <v>0.13793103448275862</v>
      </c>
      <c r="M45" s="20">
        <f t="shared" ref="M45:R45" si="10">M38/M$32</f>
        <v>0</v>
      </c>
      <c r="N45" s="20"/>
      <c r="O45" s="20"/>
      <c r="P45" s="20"/>
      <c r="Q45" s="20">
        <f t="shared" si="10"/>
        <v>0.13793103448275862</v>
      </c>
      <c r="R45" s="20">
        <f t="shared" si="10"/>
        <v>0.10344827586206896</v>
      </c>
    </row>
    <row r="50" spans="3:19" x14ac:dyDescent="0.25">
      <c r="C50" s="1"/>
      <c r="D50" s="2" t="s">
        <v>212</v>
      </c>
    </row>
    <row r="51" spans="3:19" x14ac:dyDescent="0.25">
      <c r="C51" s="33"/>
      <c r="D51" s="5" t="s">
        <v>198</v>
      </c>
      <c r="E51" s="11" t="s">
        <v>199</v>
      </c>
      <c r="F51" s="5" t="s">
        <v>198</v>
      </c>
      <c r="G51" s="5" t="s">
        <v>199</v>
      </c>
    </row>
    <row r="52" spans="3:19" x14ac:dyDescent="0.25">
      <c r="C52" s="10" t="s">
        <v>193</v>
      </c>
      <c r="D52">
        <f>COUNTIFS(L$1:L$29,S34,M$1:M$29,S$34)</f>
        <v>0</v>
      </c>
      <c r="E52">
        <f>COUNTIFS(L$1:L$29,S34,M$1:M$29,S$35)</f>
        <v>0</v>
      </c>
      <c r="F52" s="20">
        <f>D52/D$57</f>
        <v>0</v>
      </c>
      <c r="G52" s="20">
        <f>E52/E$57</f>
        <v>0</v>
      </c>
    </row>
    <row r="53" spans="3:19" x14ac:dyDescent="0.25">
      <c r="C53" s="10" t="s">
        <v>194</v>
      </c>
      <c r="D53">
        <f>COUNTIFS(L$1:L$29,S35,M$1:M$29,S$34)</f>
        <v>0</v>
      </c>
      <c r="E53">
        <f>COUNTIFS(L$1:L$29,S35,M$1:M$29,S$35)</f>
        <v>0</v>
      </c>
      <c r="F53" s="20">
        <f t="shared" ref="F53:G56" si="11">D53/D$57</f>
        <v>0</v>
      </c>
      <c r="G53" s="20">
        <f t="shared" si="11"/>
        <v>0</v>
      </c>
    </row>
    <row r="54" spans="3:19" x14ac:dyDescent="0.25">
      <c r="C54" s="10" t="s">
        <v>195</v>
      </c>
      <c r="D54">
        <f>COUNTIFS(L$1:L$29,S36,M$1:M$29,S$34)</f>
        <v>9</v>
      </c>
      <c r="E54">
        <f>COUNTIFS(L$1:L$29,S36,M$1:M$29,S$35)</f>
        <v>6</v>
      </c>
      <c r="F54" s="20">
        <f t="shared" si="11"/>
        <v>0.45</v>
      </c>
      <c r="G54" s="20">
        <f t="shared" si="11"/>
        <v>0.66666666666666663</v>
      </c>
    </row>
    <row r="55" spans="3:19" x14ac:dyDescent="0.25">
      <c r="C55" s="10" t="s">
        <v>196</v>
      </c>
      <c r="D55">
        <f>COUNTIFS(L$1:L$29,S37,M$1:M$29,S$34)</f>
        <v>7</v>
      </c>
      <c r="E55">
        <f>COUNTIFS(L$1:L$29,S37,M$1:M$29,S$35)</f>
        <v>3</v>
      </c>
      <c r="F55" s="20">
        <f t="shared" si="11"/>
        <v>0.35</v>
      </c>
      <c r="G55" s="20">
        <f t="shared" si="11"/>
        <v>0.33333333333333331</v>
      </c>
    </row>
    <row r="56" spans="3:19" x14ac:dyDescent="0.25">
      <c r="C56" s="11" t="s">
        <v>197</v>
      </c>
      <c r="D56">
        <f>COUNTIFS(L$1:L$29,S38,M$1:M$29,S$34)</f>
        <v>4</v>
      </c>
      <c r="E56">
        <f>COUNTIFS(L$1:L$29,S38,M$1:M$29,S$35)</f>
        <v>0</v>
      </c>
      <c r="F56" s="20">
        <f t="shared" si="11"/>
        <v>0.2</v>
      </c>
      <c r="G56" s="20">
        <f t="shared" si="11"/>
        <v>0</v>
      </c>
    </row>
    <row r="57" spans="3:19" x14ac:dyDescent="0.25">
      <c r="C57" s="15"/>
      <c r="D57">
        <f>SUM(D52:D56)</f>
        <v>20</v>
      </c>
      <c r="E57">
        <f>SUM(E52:E56)</f>
        <v>9</v>
      </c>
      <c r="F57" s="20"/>
      <c r="G57" s="20"/>
    </row>
    <row r="60" spans="3:19" x14ac:dyDescent="0.25">
      <c r="D60" s="2" t="s">
        <v>217</v>
      </c>
      <c r="L60" s="2" t="s">
        <v>218</v>
      </c>
    </row>
    <row r="61" spans="3:19" x14ac:dyDescent="0.25">
      <c r="C61" s="11"/>
      <c r="D61" s="5" t="s">
        <v>174</v>
      </c>
      <c r="E61" s="11" t="s">
        <v>175</v>
      </c>
      <c r="F61" s="5" t="s">
        <v>174</v>
      </c>
      <c r="G61" s="5" t="s">
        <v>175</v>
      </c>
      <c r="K61" s="11"/>
      <c r="L61" s="5" t="s">
        <v>214</v>
      </c>
      <c r="M61" s="5" t="s">
        <v>178</v>
      </c>
      <c r="N61" s="5" t="s">
        <v>179</v>
      </c>
      <c r="O61" s="11" t="s">
        <v>215</v>
      </c>
      <c r="P61" s="5" t="s">
        <v>214</v>
      </c>
      <c r="Q61" s="5" t="s">
        <v>178</v>
      </c>
      <c r="R61" s="5" t="s">
        <v>179</v>
      </c>
      <c r="S61" s="5" t="s">
        <v>215</v>
      </c>
    </row>
    <row r="62" spans="3:19" x14ac:dyDescent="0.25">
      <c r="C62" s="10" t="s">
        <v>193</v>
      </c>
      <c r="D62">
        <f>COUNTIFS(Q$1:Q$29,A34,B$1:B$29,A$34)</f>
        <v>0</v>
      </c>
      <c r="E62">
        <f>COUNTIFS(Q$1:Q$29,A34,B$1:B$29,A$35)</f>
        <v>0</v>
      </c>
      <c r="F62" s="20">
        <f>D62/D$67</f>
        <v>0</v>
      </c>
      <c r="G62" s="20">
        <f>E62/E$67</f>
        <v>0</v>
      </c>
      <c r="K62" s="10" t="s">
        <v>193</v>
      </c>
      <c r="L62">
        <f>COUNTIFS(Q$1:Q$29,A34,C$1:C$29,A$34)</f>
        <v>0</v>
      </c>
      <c r="M62">
        <f>COUNTIFS(Q$1:Q$29,A34,C$1:C$29,A$35)</f>
        <v>0</v>
      </c>
      <c r="N62">
        <f>COUNTIFS(Q$1:Q$29,A34,C$1:C$29,A$36)</f>
        <v>0</v>
      </c>
      <c r="O62">
        <f>COUNTIFS(Q$1:Q$29,A34,C$1:C$29,A$37)</f>
        <v>0</v>
      </c>
      <c r="P62" s="20">
        <f>L62/L$67</f>
        <v>0</v>
      </c>
      <c r="Q62" s="20">
        <f t="shared" ref="Q62:S66" si="12">M62/M$67</f>
        <v>0</v>
      </c>
      <c r="R62" s="20">
        <f t="shared" si="12"/>
        <v>0</v>
      </c>
      <c r="S62" s="20">
        <f t="shared" si="12"/>
        <v>0</v>
      </c>
    </row>
    <row r="63" spans="3:19" x14ac:dyDescent="0.25">
      <c r="C63" s="10" t="s">
        <v>194</v>
      </c>
      <c r="D63">
        <f>COUNTIFS(Q$1:Q$29,A35,B$1:B$29,A$34)</f>
        <v>0</v>
      </c>
      <c r="E63">
        <f>COUNTIFS(Q$1:Q$29,A35,B$1:B$29,A$35)</f>
        <v>2</v>
      </c>
      <c r="F63" s="20">
        <f t="shared" ref="F63:F66" si="13">D63/D$67</f>
        <v>0</v>
      </c>
      <c r="G63" s="20">
        <f t="shared" ref="G63:G66" si="14">E63/E$67</f>
        <v>8.6956521739130432E-2</v>
      </c>
      <c r="K63" s="10" t="s">
        <v>194</v>
      </c>
      <c r="L63">
        <f>COUNTIFS(Q$1:Q$29,A35,C$1:C$29,A$34)</f>
        <v>1</v>
      </c>
      <c r="M63">
        <f>COUNTIFS(Q$1:Q$29,A35,C$1:C$29,A$35)</f>
        <v>1</v>
      </c>
      <c r="N63">
        <f>COUNTIFS(Q$1:Q$29,A35,C$1:C$29,A$36)</f>
        <v>0</v>
      </c>
      <c r="O63">
        <f>COUNTIFS(Q$1:Q$29,A35,C$1:C$29,A$37)</f>
        <v>0</v>
      </c>
      <c r="P63" s="20">
        <f t="shared" ref="P63:P66" si="15">L63/L$67</f>
        <v>0.2</v>
      </c>
      <c r="Q63" s="20">
        <f t="shared" si="12"/>
        <v>0.1111111111111111</v>
      </c>
      <c r="R63" s="20">
        <f t="shared" si="12"/>
        <v>0</v>
      </c>
      <c r="S63" s="20">
        <f t="shared" si="12"/>
        <v>0</v>
      </c>
    </row>
    <row r="64" spans="3:19" x14ac:dyDescent="0.25">
      <c r="C64" s="10" t="s">
        <v>195</v>
      </c>
      <c r="D64">
        <f>COUNTIFS(Q$1:Q$29,A36,B$1:B$29,A$34)</f>
        <v>1</v>
      </c>
      <c r="E64">
        <f>COUNTIFS(Q$1:Q$29,A36,B$1:B$29,A$35)</f>
        <v>7</v>
      </c>
      <c r="F64" s="20">
        <f t="shared" si="13"/>
        <v>0.16666666666666666</v>
      </c>
      <c r="G64" s="20">
        <f t="shared" si="14"/>
        <v>0.30434782608695654</v>
      </c>
      <c r="K64" s="10" t="s">
        <v>195</v>
      </c>
      <c r="L64">
        <f>COUNTIFS(Q$1:Q$29,A36,C$1:C$29,A$34)</f>
        <v>0</v>
      </c>
      <c r="M64">
        <f>COUNTIFS(Q$1:Q$29,A36,C$1:C$29,A$35)</f>
        <v>4</v>
      </c>
      <c r="N64">
        <f>COUNTIFS(Q$1:Q$29,A36,C$1:C$29,A$36)</f>
        <v>3</v>
      </c>
      <c r="O64">
        <f>COUNTIFS(Q$1:Q$29,A36,C$1:C$29,A$37)</f>
        <v>0</v>
      </c>
      <c r="P64" s="20">
        <f t="shared" si="15"/>
        <v>0</v>
      </c>
      <c r="Q64" s="20">
        <f t="shared" si="12"/>
        <v>0.44444444444444442</v>
      </c>
      <c r="R64" s="20">
        <f t="shared" si="12"/>
        <v>0.375</v>
      </c>
      <c r="S64" s="20">
        <f t="shared" si="12"/>
        <v>0</v>
      </c>
    </row>
    <row r="65" spans="3:19" x14ac:dyDescent="0.25">
      <c r="C65" s="10" t="s">
        <v>196</v>
      </c>
      <c r="D65">
        <f>COUNTIFS(Q$1:Q$29,A37,B$1:B$29,A$34)</f>
        <v>5</v>
      </c>
      <c r="E65">
        <f>COUNTIFS(Q$1:Q$29,A37,B$1:B$29,A$35)</f>
        <v>10</v>
      </c>
      <c r="F65" s="20">
        <f t="shared" si="13"/>
        <v>0.83333333333333337</v>
      </c>
      <c r="G65" s="20">
        <f t="shared" si="14"/>
        <v>0.43478260869565216</v>
      </c>
      <c r="K65" s="10" t="s">
        <v>196</v>
      </c>
      <c r="L65">
        <f>COUNTIFS(Q$1:Q$29,A37,C$1:C$29,A$34)</f>
        <v>3</v>
      </c>
      <c r="M65">
        <f>COUNTIFS(Q$1:Q$29,A37,C$1:C$29,A$35)</f>
        <v>2</v>
      </c>
      <c r="N65">
        <f>COUNTIFS(Q$1:Q$29,A37,C$1:C$29,A$36)</f>
        <v>4</v>
      </c>
      <c r="O65">
        <f>COUNTIFS(Q$1:Q$29,A37,C$1:C$29,A$37)</f>
        <v>6</v>
      </c>
      <c r="P65" s="20">
        <f t="shared" si="15"/>
        <v>0.6</v>
      </c>
      <c r="Q65" s="20">
        <f t="shared" si="12"/>
        <v>0.22222222222222221</v>
      </c>
      <c r="R65" s="20">
        <f t="shared" si="12"/>
        <v>0.5</v>
      </c>
      <c r="S65" s="20">
        <f t="shared" si="12"/>
        <v>1</v>
      </c>
    </row>
    <row r="66" spans="3:19" x14ac:dyDescent="0.25">
      <c r="C66" s="11" t="s">
        <v>197</v>
      </c>
      <c r="D66">
        <f>COUNTIFS(Q$1:Q$29,A38,B$1:B$29,A$34)</f>
        <v>0</v>
      </c>
      <c r="E66">
        <f>COUNTIFS(Q$1:Q$29,A38,B$1:B$29,A$35)</f>
        <v>4</v>
      </c>
      <c r="F66" s="20">
        <f t="shared" si="13"/>
        <v>0</v>
      </c>
      <c r="G66" s="20">
        <f t="shared" si="14"/>
        <v>0.17391304347826086</v>
      </c>
      <c r="K66" s="11" t="s">
        <v>197</v>
      </c>
      <c r="L66">
        <f>COUNTIFS(Q$1:Q$29,A38,C$1:C$29,A$34)</f>
        <v>1</v>
      </c>
      <c r="M66">
        <f>COUNTIFS(Q$1:Q$29,A38,C$1:C$29,A$35)</f>
        <v>2</v>
      </c>
      <c r="N66">
        <f>COUNTIFS(Q$1:Q$29,A38,C$1:C$29,A$36)</f>
        <v>1</v>
      </c>
      <c r="O66">
        <f>COUNTIFS(Q$1:Q$29,A38,C$1:C$29,A$37)</f>
        <v>0</v>
      </c>
      <c r="P66" s="20">
        <f t="shared" si="15"/>
        <v>0.2</v>
      </c>
      <c r="Q66" s="20">
        <f t="shared" si="12"/>
        <v>0.22222222222222221</v>
      </c>
      <c r="R66" s="20">
        <f t="shared" si="12"/>
        <v>0.125</v>
      </c>
      <c r="S66" s="20">
        <f t="shared" si="12"/>
        <v>0</v>
      </c>
    </row>
    <row r="67" spans="3:19" x14ac:dyDescent="0.25">
      <c r="C67" s="15"/>
      <c r="D67">
        <f>SUM(D62:D66)</f>
        <v>6</v>
      </c>
      <c r="E67">
        <f>SUM(E62:E66)</f>
        <v>23</v>
      </c>
      <c r="F67" s="20"/>
      <c r="G67" s="20"/>
      <c r="K67" s="15"/>
      <c r="L67">
        <f>SUM(L62:L66)</f>
        <v>5</v>
      </c>
      <c r="M67">
        <f>SUM(M62:M66)</f>
        <v>9</v>
      </c>
      <c r="N67">
        <f t="shared" ref="N67:O67" si="16">SUM(N62:N66)</f>
        <v>8</v>
      </c>
      <c r="O67">
        <f t="shared" si="16"/>
        <v>6</v>
      </c>
    </row>
    <row r="70" spans="3:19" x14ac:dyDescent="0.25">
      <c r="D70" s="2" t="s">
        <v>230</v>
      </c>
      <c r="L70" s="2" t="s">
        <v>233</v>
      </c>
    </row>
    <row r="71" spans="3:19" x14ac:dyDescent="0.25">
      <c r="C71" s="11"/>
      <c r="D71" s="5" t="s">
        <v>174</v>
      </c>
      <c r="E71" s="11" t="s">
        <v>175</v>
      </c>
      <c r="F71" s="5" t="s">
        <v>174</v>
      </c>
      <c r="G71" s="5" t="s">
        <v>175</v>
      </c>
      <c r="K71" s="11"/>
      <c r="L71" s="5" t="s">
        <v>214</v>
      </c>
      <c r="M71" s="5" t="s">
        <v>178</v>
      </c>
      <c r="N71" s="5" t="s">
        <v>179</v>
      </c>
      <c r="O71" s="11" t="s">
        <v>215</v>
      </c>
      <c r="P71" s="5" t="s">
        <v>214</v>
      </c>
      <c r="Q71" s="5" t="s">
        <v>178</v>
      </c>
      <c r="R71" s="5" t="s">
        <v>179</v>
      </c>
      <c r="S71" s="5" t="s">
        <v>215</v>
      </c>
    </row>
    <row r="72" spans="3:19" x14ac:dyDescent="0.25">
      <c r="C72" s="10" t="s">
        <v>193</v>
      </c>
      <c r="D72">
        <f>COUNTIFS(L$1:L$29,A34,B$1:B$29,A$34)</f>
        <v>0</v>
      </c>
      <c r="E72">
        <f>COUNTIFS(L$1:L$29,A34,B$1:B$29,A$35)</f>
        <v>0</v>
      </c>
      <c r="F72" s="20">
        <f>D72/D$67</f>
        <v>0</v>
      </c>
      <c r="G72" s="20">
        <f>E72/E$67</f>
        <v>0</v>
      </c>
      <c r="K72" s="10" t="s">
        <v>193</v>
      </c>
      <c r="L72">
        <f>COUNTIFS(L$1:L$29,A34,C$1:C$29,A$34)</f>
        <v>0</v>
      </c>
      <c r="M72">
        <f>COUNTIFS(L$1:L$29,A34,C$1:C$29,A$35)</f>
        <v>0</v>
      </c>
      <c r="N72">
        <f>COUNTIFS(L$1:L$29,A34,C$1:C$29,A$36)</f>
        <v>0</v>
      </c>
      <c r="O72">
        <f>COUNTIFS(L$1:L$29,A34,C$1:C$29,A$37)</f>
        <v>0</v>
      </c>
      <c r="P72" s="20">
        <f>L72/L$67</f>
        <v>0</v>
      </c>
      <c r="Q72" s="20">
        <f t="shared" ref="Q72:Q76" si="17">M72/M$67</f>
        <v>0</v>
      </c>
      <c r="R72" s="20">
        <f t="shared" ref="R72:R76" si="18">N72/N$67</f>
        <v>0</v>
      </c>
      <c r="S72" s="20">
        <f t="shared" ref="S72:S76" si="19">O72/O$67</f>
        <v>0</v>
      </c>
    </row>
    <row r="73" spans="3:19" x14ac:dyDescent="0.25">
      <c r="C73" s="10" t="s">
        <v>194</v>
      </c>
      <c r="D73">
        <f>COUNTIFS(L$1:L$29,A35,B$1:B$29,A$34)</f>
        <v>0</v>
      </c>
      <c r="E73">
        <f>COUNTIFS(L$1:L$29,A35,B$1:B$29,A$35)</f>
        <v>0</v>
      </c>
      <c r="F73" s="20">
        <f t="shared" ref="F73:F76" si="20">D73/D$67</f>
        <v>0</v>
      </c>
      <c r="G73" s="20">
        <f t="shared" ref="G73:G76" si="21">E73/E$67</f>
        <v>0</v>
      </c>
      <c r="K73" s="10" t="s">
        <v>194</v>
      </c>
      <c r="L73">
        <f>COUNTIFS(L$1:L$29,A35,C$1:C$29,A$34)</f>
        <v>0</v>
      </c>
      <c r="M73">
        <f>COUNTIFS(L$1:L$29,A35,C$1:C$29,A$35)</f>
        <v>0</v>
      </c>
      <c r="N73">
        <f>COUNTIFS(L$1:L$29,A35,C$1:C$29,A$36)</f>
        <v>0</v>
      </c>
      <c r="O73">
        <f>COUNTIFS(L$1:L$29,A35,C$1:C$29,A$37)</f>
        <v>0</v>
      </c>
      <c r="P73" s="20">
        <f t="shared" ref="P73:P76" si="22">L73/L$67</f>
        <v>0</v>
      </c>
      <c r="Q73" s="20">
        <f t="shared" si="17"/>
        <v>0</v>
      </c>
      <c r="R73" s="20">
        <f t="shared" si="18"/>
        <v>0</v>
      </c>
      <c r="S73" s="20">
        <f t="shared" si="19"/>
        <v>0</v>
      </c>
    </row>
    <row r="74" spans="3:19" x14ac:dyDescent="0.25">
      <c r="C74" s="10" t="s">
        <v>195</v>
      </c>
      <c r="D74">
        <f>COUNTIFS(L$1:L$29,A36,B$1:B$29,A$34)</f>
        <v>6</v>
      </c>
      <c r="E74">
        <f>COUNTIFS(L$1:L$29,A36,B$1:B$29,A$35)</f>
        <v>9</v>
      </c>
      <c r="F74" s="20">
        <f t="shared" si="20"/>
        <v>1</v>
      </c>
      <c r="G74" s="20">
        <f t="shared" si="21"/>
        <v>0.39130434782608697</v>
      </c>
      <c r="K74" s="10" t="s">
        <v>195</v>
      </c>
      <c r="L74">
        <f>COUNTIFS(L$1:L$29,A36,C$1:C$29,A$34)</f>
        <v>0</v>
      </c>
      <c r="M74">
        <f>COUNTIFS(L$1:L$29,A36,C$1:C$29,A$35)</f>
        <v>5</v>
      </c>
      <c r="N74">
        <f>COUNTIFS(L$1:L$29,A36,C$1:C$29,A$36)</f>
        <v>6</v>
      </c>
      <c r="O74">
        <f>COUNTIFS(L$1:L$29,A36,C$1:C$29,A$37)</f>
        <v>3</v>
      </c>
      <c r="P74" s="20">
        <f t="shared" si="22"/>
        <v>0</v>
      </c>
      <c r="Q74" s="20">
        <f t="shared" si="17"/>
        <v>0.55555555555555558</v>
      </c>
      <c r="R74" s="20">
        <f t="shared" si="18"/>
        <v>0.75</v>
      </c>
      <c r="S74" s="20">
        <f t="shared" si="19"/>
        <v>0.5</v>
      </c>
    </row>
    <row r="75" spans="3:19" x14ac:dyDescent="0.25">
      <c r="C75" s="10" t="s">
        <v>196</v>
      </c>
      <c r="D75">
        <f>COUNTIFS(L$1:L$29,A37,B$1:B$29,A$34)</f>
        <v>0</v>
      </c>
      <c r="E75">
        <f>COUNTIFS(L$1:L$29,A37,B$1:B$29,A$35)</f>
        <v>10</v>
      </c>
      <c r="F75" s="20">
        <f t="shared" si="20"/>
        <v>0</v>
      </c>
      <c r="G75" s="20">
        <f t="shared" si="21"/>
        <v>0.43478260869565216</v>
      </c>
      <c r="K75" s="10" t="s">
        <v>196</v>
      </c>
      <c r="L75">
        <f>COUNTIFS(L$1:L$29,A37,C$1:C$29,A$34)</f>
        <v>3</v>
      </c>
      <c r="M75">
        <f>COUNTIFS(L$1:L$29,A37,C$1:C$29,A$35)</f>
        <v>4</v>
      </c>
      <c r="N75">
        <f>COUNTIFS(L$1:L$29,A37,C$1:C$29,A$36)</f>
        <v>2</v>
      </c>
      <c r="O75">
        <f>COUNTIFS(L$1:L$29,A37,C$1:C$29,A$37)</f>
        <v>1</v>
      </c>
      <c r="P75" s="20">
        <f t="shared" si="22"/>
        <v>0.6</v>
      </c>
      <c r="Q75" s="20">
        <f t="shared" si="17"/>
        <v>0.44444444444444442</v>
      </c>
      <c r="R75" s="20">
        <f t="shared" si="18"/>
        <v>0.25</v>
      </c>
      <c r="S75" s="20">
        <f t="shared" si="19"/>
        <v>0.16666666666666666</v>
      </c>
    </row>
    <row r="76" spans="3:19" x14ac:dyDescent="0.25">
      <c r="C76" s="11" t="s">
        <v>197</v>
      </c>
      <c r="D76">
        <f>COUNTIFS(L$1:L$29,A38,B$1:B$29,A$34)</f>
        <v>0</v>
      </c>
      <c r="E76">
        <f>COUNTIFS(L$1:L$29,A38,B$1:B$29,A$35)</f>
        <v>4</v>
      </c>
      <c r="F76" s="20">
        <f t="shared" si="20"/>
        <v>0</v>
      </c>
      <c r="G76" s="20">
        <f t="shared" si="21"/>
        <v>0.17391304347826086</v>
      </c>
      <c r="K76" s="11" t="s">
        <v>197</v>
      </c>
      <c r="L76">
        <f>COUNTIFS(L$1:L$29,A38,C$1:C$29,A$34)</f>
        <v>2</v>
      </c>
      <c r="M76">
        <f>COUNTIFS(L$1:L$29,A38,C$1:C$29,A$35)</f>
        <v>0</v>
      </c>
      <c r="N76">
        <f>COUNTIFS(L$1:L$29,A38,C$1:C$29,A$36)</f>
        <v>0</v>
      </c>
      <c r="O76">
        <f>COUNTIFS(L$1:L$29,A38,C$1:C$29,A$37)</f>
        <v>2</v>
      </c>
      <c r="P76" s="20">
        <f t="shared" si="22"/>
        <v>0.4</v>
      </c>
      <c r="Q76" s="20">
        <f t="shared" si="17"/>
        <v>0</v>
      </c>
      <c r="R76" s="20">
        <f t="shared" si="18"/>
        <v>0</v>
      </c>
      <c r="S76" s="20">
        <f t="shared" si="19"/>
        <v>0.33333333333333331</v>
      </c>
    </row>
    <row r="77" spans="3:19" x14ac:dyDescent="0.25">
      <c r="C77" s="15"/>
      <c r="D77">
        <f>SUM(D72:D76)</f>
        <v>6</v>
      </c>
      <c r="E77">
        <f>SUM(E72:E76)</f>
        <v>23</v>
      </c>
      <c r="F77" s="20"/>
      <c r="G77" s="20"/>
      <c r="K77" s="15"/>
      <c r="L77">
        <f>SUM(L72:L76)</f>
        <v>5</v>
      </c>
      <c r="M77">
        <f>SUM(M72:M76)</f>
        <v>9</v>
      </c>
      <c r="N77">
        <f t="shared" ref="N77" si="23">SUM(N72:N76)</f>
        <v>8</v>
      </c>
      <c r="O77">
        <f t="shared" ref="O77" si="24">SUM(O72:O76)</f>
        <v>6</v>
      </c>
    </row>
    <row r="80" spans="3:19" x14ac:dyDescent="0.25">
      <c r="D80" s="2" t="s">
        <v>216</v>
      </c>
    </row>
    <row r="81" spans="3:7" x14ac:dyDescent="0.25">
      <c r="C81" s="11"/>
      <c r="D81" s="5" t="s">
        <v>174</v>
      </c>
      <c r="E81" s="11" t="s">
        <v>175</v>
      </c>
      <c r="F81" s="5" t="s">
        <v>174</v>
      </c>
      <c r="G81" s="5" t="s">
        <v>175</v>
      </c>
    </row>
    <row r="82" spans="3:7" x14ac:dyDescent="0.25">
      <c r="C82" s="10" t="s">
        <v>214</v>
      </c>
      <c r="D82">
        <f>COUNTIFS(C$1:C$29,A34,B$1:B$29,A$34)</f>
        <v>0</v>
      </c>
      <c r="E82">
        <f>COUNTIFS(C$1:C$29,A34,B$1:B$29,A$35)</f>
        <v>5</v>
      </c>
      <c r="F82" s="20">
        <f>D82/D$86</f>
        <v>0</v>
      </c>
      <c r="G82" s="20">
        <f>E82/E$86</f>
        <v>0.22727272727272727</v>
      </c>
    </row>
    <row r="83" spans="3:7" x14ac:dyDescent="0.25">
      <c r="C83" s="10" t="s">
        <v>178</v>
      </c>
      <c r="D83">
        <f>COUNTIFS(C$1:C$29,A35,B$1:B$29,A$34)</f>
        <v>3</v>
      </c>
      <c r="E83">
        <f>COUNTIFS(C$1:C$29,A35,B$1:B$29,A$35)</f>
        <v>6</v>
      </c>
      <c r="F83" s="20">
        <f t="shared" ref="F83:G85" si="25">D83/D$86</f>
        <v>0.5</v>
      </c>
      <c r="G83" s="20">
        <f t="shared" si="25"/>
        <v>0.27272727272727271</v>
      </c>
    </row>
    <row r="84" spans="3:7" x14ac:dyDescent="0.25">
      <c r="C84" s="10" t="s">
        <v>179</v>
      </c>
      <c r="D84">
        <f>COUNTIFS(C$1:C$29,A36,B$1:B$29,A$34)</f>
        <v>2</v>
      </c>
      <c r="E84">
        <f>COUNTIFS(C$1:C$29,A36,B$1:B$29,A$35)</f>
        <v>6</v>
      </c>
      <c r="F84" s="20">
        <f t="shared" si="25"/>
        <v>0.33333333333333331</v>
      </c>
      <c r="G84" s="20">
        <f t="shared" si="25"/>
        <v>0.27272727272727271</v>
      </c>
    </row>
    <row r="85" spans="3:7" x14ac:dyDescent="0.25">
      <c r="C85" s="11" t="s">
        <v>215</v>
      </c>
      <c r="D85">
        <f>COUNTIFS(C$1:C$29,A37,B$1:B$29,A$34)</f>
        <v>1</v>
      </c>
      <c r="E85">
        <f>COUNTIFS(C$1:C$29,A37,B$1:B$29,A$35)</f>
        <v>5</v>
      </c>
      <c r="F85" s="20">
        <f t="shared" si="25"/>
        <v>0.16666666666666666</v>
      </c>
      <c r="G85" s="20">
        <f t="shared" si="25"/>
        <v>0.22727272727272727</v>
      </c>
    </row>
    <row r="86" spans="3:7" x14ac:dyDescent="0.25">
      <c r="C86" s="15"/>
      <c r="D86">
        <f>SUM(D82:D85)</f>
        <v>6</v>
      </c>
      <c r="E86">
        <f>SUM(E82:E85)</f>
        <v>22</v>
      </c>
      <c r="F86" s="20"/>
      <c r="G86" s="20"/>
    </row>
    <row r="89" spans="3:7" x14ac:dyDescent="0.25">
      <c r="C89" s="1"/>
      <c r="D89" s="2" t="s">
        <v>231</v>
      </c>
    </row>
    <row r="90" spans="3:7" x14ac:dyDescent="0.25">
      <c r="C90" s="33"/>
      <c r="D90" s="5" t="s">
        <v>198</v>
      </c>
      <c r="E90" s="11" t="s">
        <v>199</v>
      </c>
      <c r="F90" s="5" t="s">
        <v>198</v>
      </c>
      <c r="G90" s="5" t="s">
        <v>199</v>
      </c>
    </row>
    <row r="91" spans="3:7" x14ac:dyDescent="0.25">
      <c r="C91" s="10" t="s">
        <v>193</v>
      </c>
      <c r="D91">
        <f>COUNTIFS(Q$1:Q$29,S34,M$1:M$29,S$34)</f>
        <v>0</v>
      </c>
      <c r="E91">
        <f>COUNTIFS(Q$1:Q$29,S34,M$1:M$29,S$35)</f>
        <v>0</v>
      </c>
      <c r="F91" s="20">
        <f>D91/D$57</f>
        <v>0</v>
      </c>
      <c r="G91" s="20">
        <f>E91/E$57</f>
        <v>0</v>
      </c>
    </row>
    <row r="92" spans="3:7" x14ac:dyDescent="0.25">
      <c r="C92" s="10" t="s">
        <v>194</v>
      </c>
      <c r="D92">
        <f>COUNTIFS(Q$1:Q$29,S35,M$1:M$29,S$34)</f>
        <v>1</v>
      </c>
      <c r="E92">
        <f>COUNTIFS(Q$1:Q$29,S35,M$1:M$29,S$35)</f>
        <v>1</v>
      </c>
      <c r="F92" s="20">
        <f t="shared" ref="F92:F95" si="26">D92/D$57</f>
        <v>0.05</v>
      </c>
      <c r="G92" s="20">
        <f t="shared" ref="G92:G95" si="27">E92/E$57</f>
        <v>0.1111111111111111</v>
      </c>
    </row>
    <row r="93" spans="3:7" x14ac:dyDescent="0.25">
      <c r="C93" s="10" t="s">
        <v>195</v>
      </c>
      <c r="D93">
        <f>COUNTIFS(Q$1:Q$29,S36,M$1:M$29,S$34)</f>
        <v>6</v>
      </c>
      <c r="E93">
        <f>COUNTIFS(Q$1:Q$29,S36,M$1:M$29,S$35)</f>
        <v>2</v>
      </c>
      <c r="F93" s="20">
        <f t="shared" si="26"/>
        <v>0.3</v>
      </c>
      <c r="G93" s="20">
        <f t="shared" si="27"/>
        <v>0.22222222222222221</v>
      </c>
    </row>
    <row r="94" spans="3:7" x14ac:dyDescent="0.25">
      <c r="C94" s="10" t="s">
        <v>196</v>
      </c>
      <c r="D94">
        <f>COUNTIFS(Q$1:Q$29,S37,M$1:M$29,S$34)</f>
        <v>10</v>
      </c>
      <c r="E94">
        <f>COUNTIFS(Q$1:Q$29,S37,M$1:M$29,S$35)</f>
        <v>5</v>
      </c>
      <c r="F94" s="20">
        <f t="shared" si="26"/>
        <v>0.5</v>
      </c>
      <c r="G94" s="20">
        <f t="shared" si="27"/>
        <v>0.55555555555555558</v>
      </c>
    </row>
    <row r="95" spans="3:7" x14ac:dyDescent="0.25">
      <c r="C95" s="11" t="s">
        <v>197</v>
      </c>
      <c r="D95">
        <f>COUNTIFS(Q$1:Q$29,S38,M$1:M$29,S$34)</f>
        <v>3</v>
      </c>
      <c r="E95">
        <f>COUNTIFS(Q$1:Q$29,S38,M$1:M$29,S$35)</f>
        <v>1</v>
      </c>
      <c r="F95" s="20">
        <f t="shared" si="26"/>
        <v>0.15</v>
      </c>
      <c r="G95" s="20">
        <f t="shared" si="27"/>
        <v>0.1111111111111111</v>
      </c>
    </row>
    <row r="96" spans="3:7" x14ac:dyDescent="0.25">
      <c r="C96" s="15"/>
      <c r="D96">
        <f>SUM(D91:D95)</f>
        <v>20</v>
      </c>
      <c r="E96">
        <f>SUM(E91:E95)</f>
        <v>9</v>
      </c>
      <c r="F96" s="20"/>
      <c r="G96" s="20"/>
    </row>
    <row r="98" spans="3:7" x14ac:dyDescent="0.25">
      <c r="D98" s="2" t="s">
        <v>232</v>
      </c>
    </row>
    <row r="99" spans="3:7" x14ac:dyDescent="0.25">
      <c r="C99" s="11"/>
      <c r="D99" s="5" t="s">
        <v>174</v>
      </c>
      <c r="E99" s="11" t="s">
        <v>175</v>
      </c>
      <c r="F99" s="5" t="s">
        <v>174</v>
      </c>
      <c r="G99" s="11" t="s">
        <v>175</v>
      </c>
    </row>
    <row r="100" spans="3:7" x14ac:dyDescent="0.25">
      <c r="C100" s="10" t="s">
        <v>183</v>
      </c>
      <c r="D100">
        <f>COUNTIFS(K$1:K$29,A34,B$1:B$29,A$34)</f>
        <v>3</v>
      </c>
      <c r="E100">
        <f>COUNTIFS(K$1:K$29,A34,B$1:B$29,A$35)</f>
        <v>18</v>
      </c>
      <c r="F100" s="20">
        <f>D100/D$102</f>
        <v>0.5</v>
      </c>
      <c r="G100" s="20">
        <f>E100/E$102</f>
        <v>0.78260869565217395</v>
      </c>
    </row>
    <row r="101" spans="3:7" x14ac:dyDescent="0.25">
      <c r="C101" s="11" t="s">
        <v>184</v>
      </c>
      <c r="D101">
        <f>COUNTIFS(K$1:K$29,A35,B$1:B$29,A$34)</f>
        <v>3</v>
      </c>
      <c r="E101">
        <f>COUNTIFS(K$1:K$29,A35,B$1:B$29,A$35)</f>
        <v>5</v>
      </c>
      <c r="F101" s="20">
        <f>D101/D$102</f>
        <v>0.5</v>
      </c>
      <c r="G101" s="20">
        <f>E101/E$102</f>
        <v>0.21739130434782608</v>
      </c>
    </row>
    <row r="102" spans="3:7" x14ac:dyDescent="0.25">
      <c r="D102">
        <f>SUM(D100:D101)</f>
        <v>6</v>
      </c>
      <c r="E102">
        <f>SUM(E100:E101)</f>
        <v>23</v>
      </c>
    </row>
    <row r="105" spans="3:7" x14ac:dyDescent="0.25">
      <c r="D105" s="2" t="s">
        <v>221</v>
      </c>
    </row>
    <row r="106" spans="3:7" x14ac:dyDescent="0.25">
      <c r="C106" s="35"/>
      <c r="D106" s="5" t="s">
        <v>183</v>
      </c>
      <c r="E106" s="11" t="s">
        <v>184</v>
      </c>
      <c r="F106" s="5" t="s">
        <v>183</v>
      </c>
      <c r="G106" s="5" t="s">
        <v>184</v>
      </c>
    </row>
    <row r="107" spans="3:7" x14ac:dyDescent="0.25">
      <c r="C107" s="10" t="s">
        <v>193</v>
      </c>
      <c r="D107">
        <f>COUNTIFS(L$1:L$29,A34,K$1:K$29,A$34)</f>
        <v>0</v>
      </c>
      <c r="E107">
        <f>COUNTIFS(L$1:L$29,A34,K$1:K$29,A$35)</f>
        <v>0</v>
      </c>
      <c r="F107" s="20">
        <f>D107/D$112</f>
        <v>0</v>
      </c>
      <c r="G107" s="20">
        <f>E107/E$112</f>
        <v>0</v>
      </c>
    </row>
    <row r="108" spans="3:7" x14ac:dyDescent="0.25">
      <c r="C108" s="10" t="s">
        <v>194</v>
      </c>
      <c r="D108">
        <f>COUNTIFS(L$1:L$29,A35,K$1:K$29,A$34)</f>
        <v>0</v>
      </c>
      <c r="E108">
        <f>COUNTIFS(L$1:L$29,A35,K$1:K$29,A$35)</f>
        <v>0</v>
      </c>
      <c r="F108" s="20">
        <f t="shared" ref="F108:G111" si="28">D108/D$112</f>
        <v>0</v>
      </c>
      <c r="G108" s="20">
        <f t="shared" si="28"/>
        <v>0</v>
      </c>
    </row>
    <row r="109" spans="3:7" x14ac:dyDescent="0.25">
      <c r="C109" s="10" t="s">
        <v>195</v>
      </c>
      <c r="D109">
        <f>COUNTIFS(L$1:L$29,A36,K$1:K$29,A$34)</f>
        <v>10</v>
      </c>
      <c r="E109">
        <f>COUNTIFS(L$1:L$29,A36,K$1:K$29,A$35)</f>
        <v>5</v>
      </c>
      <c r="F109" s="20">
        <f t="shared" si="28"/>
        <v>0.47619047619047616</v>
      </c>
      <c r="G109" s="20">
        <f t="shared" si="28"/>
        <v>0.625</v>
      </c>
    </row>
    <row r="110" spans="3:7" x14ac:dyDescent="0.25">
      <c r="C110" s="10" t="s">
        <v>196</v>
      </c>
      <c r="D110">
        <f>COUNTIFS(L$1:L$29,A37,K$1:K$29,A$34)</f>
        <v>9</v>
      </c>
      <c r="E110">
        <f>COUNTIFS(L$1:L$29,A37,K$1:K$29,A$35)</f>
        <v>1</v>
      </c>
      <c r="F110" s="20">
        <f t="shared" si="28"/>
        <v>0.42857142857142855</v>
      </c>
      <c r="G110" s="20">
        <f t="shared" si="28"/>
        <v>0.125</v>
      </c>
    </row>
    <row r="111" spans="3:7" x14ac:dyDescent="0.25">
      <c r="C111" s="11" t="s">
        <v>197</v>
      </c>
      <c r="D111">
        <f>COUNTIFS(L$1:L$29,A38,K$1:K$29,A$34)</f>
        <v>2</v>
      </c>
      <c r="E111">
        <f>COUNTIFS(L$1:L$29,A38,K$1:K$29,A$35)</f>
        <v>2</v>
      </c>
      <c r="F111" s="20">
        <f t="shared" si="28"/>
        <v>9.5238095238095233E-2</v>
      </c>
      <c r="G111" s="20">
        <f t="shared" si="28"/>
        <v>0.25</v>
      </c>
    </row>
    <row r="112" spans="3:7" x14ac:dyDescent="0.25">
      <c r="D112">
        <f>SUM(D107:D111)</f>
        <v>21</v>
      </c>
      <c r="E112">
        <f>SUM(E107:E111)</f>
        <v>8</v>
      </c>
    </row>
  </sheetData>
  <mergeCells count="1">
    <mergeCell ref="E31:F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"/>
  <sheetViews>
    <sheetView topLeftCell="A19" zoomScale="70" zoomScaleNormal="70" workbookViewId="0">
      <selection activeCell="V74" sqref="V74"/>
    </sheetView>
  </sheetViews>
  <sheetFormatPr defaultRowHeight="15" x14ac:dyDescent="0.25"/>
  <sheetData>
    <row r="2" spans="2:6" x14ac:dyDescent="0.25">
      <c r="B2" s="19"/>
      <c r="C2" s="19"/>
      <c r="E2" s="20"/>
      <c r="F2" s="20"/>
    </row>
    <row r="3" spans="2:6" x14ac:dyDescent="0.25">
      <c r="B3" s="19"/>
      <c r="C3" s="19"/>
      <c r="E3" s="20"/>
      <c r="F3" s="20"/>
    </row>
    <row r="4" spans="2:6" x14ac:dyDescent="0.25">
      <c r="B4" s="19"/>
      <c r="C4" s="19"/>
      <c r="E4" s="20"/>
      <c r="F4" s="20"/>
    </row>
    <row r="5" spans="2:6" x14ac:dyDescent="0.25">
      <c r="B5" s="19"/>
      <c r="C5" s="19"/>
      <c r="E5" s="20"/>
      <c r="F5" s="20"/>
    </row>
    <row r="6" spans="2:6" x14ac:dyDescent="0.25">
      <c r="B6" s="19"/>
      <c r="C6" s="19"/>
      <c r="E6" s="20"/>
      <c r="F6" s="20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4"/>
  <sheetViews>
    <sheetView tabSelected="1" zoomScale="89" zoomScaleNormal="89" workbookViewId="0">
      <selection activeCell="L163" sqref="L163"/>
    </sheetView>
  </sheetViews>
  <sheetFormatPr defaultRowHeight="15" x14ac:dyDescent="0.25"/>
  <sheetData>
    <row r="1" spans="1:10" x14ac:dyDescent="0.25">
      <c r="A1" t="s">
        <v>0</v>
      </c>
    </row>
    <row r="14" spans="1:10" x14ac:dyDescent="0.25">
      <c r="J14" s="16" t="s">
        <v>174</v>
      </c>
    </row>
    <row r="15" spans="1:10" x14ac:dyDescent="0.25">
      <c r="J15" s="16" t="s">
        <v>175</v>
      </c>
    </row>
    <row r="17" spans="1:10" x14ac:dyDescent="0.25">
      <c r="A17" t="s">
        <v>1</v>
      </c>
    </row>
    <row r="28" spans="1:10" x14ac:dyDescent="0.25">
      <c r="J28" s="17" t="s">
        <v>176</v>
      </c>
    </row>
    <row r="29" spans="1:10" x14ac:dyDescent="0.25">
      <c r="J29" s="17" t="s">
        <v>178</v>
      </c>
    </row>
    <row r="30" spans="1:10" x14ac:dyDescent="0.25">
      <c r="J30" s="16" t="s">
        <v>179</v>
      </c>
    </row>
    <row r="31" spans="1:10" x14ac:dyDescent="0.25">
      <c r="J31" s="16" t="s">
        <v>177</v>
      </c>
    </row>
    <row r="33" spans="1:10" x14ac:dyDescent="0.25">
      <c r="A33" t="s">
        <v>2</v>
      </c>
    </row>
    <row r="45" spans="1:10" x14ac:dyDescent="0.25">
      <c r="J45" s="17" t="s">
        <v>180</v>
      </c>
    </row>
    <row r="46" spans="1:10" x14ac:dyDescent="0.25">
      <c r="J46" s="17" t="s">
        <v>181</v>
      </c>
    </row>
    <row r="47" spans="1:10" x14ac:dyDescent="0.25">
      <c r="J47" s="17" t="s">
        <v>182</v>
      </c>
    </row>
    <row r="49" spans="1:10" x14ac:dyDescent="0.25">
      <c r="A49" t="s">
        <v>3</v>
      </c>
    </row>
    <row r="62" spans="1:10" x14ac:dyDescent="0.25">
      <c r="J62" t="s">
        <v>183</v>
      </c>
    </row>
    <row r="63" spans="1:10" x14ac:dyDescent="0.25">
      <c r="J63" t="s">
        <v>184</v>
      </c>
    </row>
    <row r="65" spans="1:10" x14ac:dyDescent="0.25">
      <c r="A65" t="s">
        <v>4</v>
      </c>
    </row>
    <row r="75" spans="1:10" x14ac:dyDescent="0.25">
      <c r="J75" t="s">
        <v>185</v>
      </c>
    </row>
    <row r="76" spans="1:10" x14ac:dyDescent="0.25">
      <c r="J76" t="s">
        <v>186</v>
      </c>
    </row>
    <row r="77" spans="1:10" x14ac:dyDescent="0.25">
      <c r="J77" t="s">
        <v>187</v>
      </c>
    </row>
    <row r="78" spans="1:10" x14ac:dyDescent="0.25">
      <c r="J78" t="s">
        <v>188</v>
      </c>
    </row>
    <row r="79" spans="1:10" x14ac:dyDescent="0.25">
      <c r="J79" t="s">
        <v>189</v>
      </c>
    </row>
    <row r="81" spans="1:10" x14ac:dyDescent="0.25">
      <c r="A81" t="s">
        <v>5</v>
      </c>
    </row>
    <row r="91" spans="1:10" x14ac:dyDescent="0.25">
      <c r="J91" t="s">
        <v>185</v>
      </c>
    </row>
    <row r="92" spans="1:10" x14ac:dyDescent="0.25">
      <c r="J92" t="s">
        <v>186</v>
      </c>
    </row>
    <row r="93" spans="1:10" x14ac:dyDescent="0.25">
      <c r="J93" t="s">
        <v>187</v>
      </c>
    </row>
    <row r="94" spans="1:10" x14ac:dyDescent="0.25">
      <c r="J94" t="s">
        <v>188</v>
      </c>
    </row>
    <row r="95" spans="1:10" x14ac:dyDescent="0.25">
      <c r="J95" t="s">
        <v>189</v>
      </c>
    </row>
    <row r="97" spans="1:10" x14ac:dyDescent="0.25">
      <c r="A97" t="s">
        <v>6</v>
      </c>
    </row>
    <row r="108" spans="1:10" x14ac:dyDescent="0.25">
      <c r="J108" t="s">
        <v>190</v>
      </c>
    </row>
    <row r="109" spans="1:10" x14ac:dyDescent="0.25">
      <c r="J109" t="s">
        <v>191</v>
      </c>
    </row>
    <row r="110" spans="1:10" x14ac:dyDescent="0.25">
      <c r="J110" t="s">
        <v>192</v>
      </c>
    </row>
    <row r="111" spans="1:10" x14ac:dyDescent="0.25">
      <c r="J111" t="s">
        <v>184</v>
      </c>
    </row>
    <row r="113" spans="1:10" x14ac:dyDescent="0.25">
      <c r="A113" t="s">
        <v>7</v>
      </c>
    </row>
    <row r="126" spans="1:10" x14ac:dyDescent="0.25">
      <c r="J126" t="s">
        <v>183</v>
      </c>
    </row>
    <row r="127" spans="1:10" x14ac:dyDescent="0.25">
      <c r="J127" t="s">
        <v>184</v>
      </c>
    </row>
    <row r="129" spans="1:10" x14ac:dyDescent="0.25">
      <c r="A129" t="s">
        <v>8</v>
      </c>
    </row>
    <row r="139" spans="1:10" x14ac:dyDescent="0.25">
      <c r="J139" t="s">
        <v>193</v>
      </c>
    </row>
    <row r="140" spans="1:10" x14ac:dyDescent="0.25">
      <c r="J140" t="s">
        <v>194</v>
      </c>
    </row>
    <row r="141" spans="1:10" x14ac:dyDescent="0.25">
      <c r="J141" t="s">
        <v>195</v>
      </c>
    </row>
    <row r="142" spans="1:10" x14ac:dyDescent="0.25">
      <c r="J142" t="s">
        <v>196</v>
      </c>
    </row>
    <row r="143" spans="1:10" x14ac:dyDescent="0.25">
      <c r="J143" t="s">
        <v>197</v>
      </c>
    </row>
    <row r="159" spans="10:10" x14ac:dyDescent="0.25">
      <c r="J159" t="s">
        <v>198</v>
      </c>
    </row>
    <row r="160" spans="10:10" x14ac:dyDescent="0.25">
      <c r="J160" t="s">
        <v>199</v>
      </c>
    </row>
    <row r="172" spans="10:10" x14ac:dyDescent="0.25">
      <c r="J172" t="s">
        <v>201</v>
      </c>
    </row>
    <row r="173" spans="10:10" x14ac:dyDescent="0.25">
      <c r="J173" t="s">
        <v>202</v>
      </c>
    </row>
    <row r="174" spans="10:10" x14ac:dyDescent="0.25">
      <c r="J174" t="s">
        <v>203</v>
      </c>
    </row>
    <row r="175" spans="10:10" x14ac:dyDescent="0.25">
      <c r="J175" t="s">
        <v>204</v>
      </c>
    </row>
    <row r="176" spans="10:10" x14ac:dyDescent="0.25">
      <c r="J176" t="s">
        <v>205</v>
      </c>
    </row>
    <row r="184" spans="10:10" x14ac:dyDescent="0.25">
      <c r="J184" t="s">
        <v>126</v>
      </c>
    </row>
    <row r="185" spans="10:10" x14ac:dyDescent="0.25">
      <c r="J185" t="s">
        <v>25</v>
      </c>
    </row>
    <row r="186" spans="10:10" x14ac:dyDescent="0.25">
      <c r="J186" t="s">
        <v>21</v>
      </c>
    </row>
    <row r="187" spans="10:10" x14ac:dyDescent="0.25">
      <c r="J187" t="s">
        <v>24</v>
      </c>
    </row>
    <row r="188" spans="10:10" x14ac:dyDescent="0.25">
      <c r="J188" t="s">
        <v>58</v>
      </c>
    </row>
    <row r="189" spans="10:10" x14ac:dyDescent="0.25">
      <c r="J189" t="s">
        <v>100</v>
      </c>
    </row>
    <row r="190" spans="10:10" x14ac:dyDescent="0.25">
      <c r="J190" t="s">
        <v>26</v>
      </c>
    </row>
    <row r="191" spans="10:10" x14ac:dyDescent="0.25">
      <c r="J191" t="s">
        <v>93</v>
      </c>
    </row>
    <row r="192" spans="10:10" x14ac:dyDescent="0.25">
      <c r="J192" t="s">
        <v>95</v>
      </c>
    </row>
    <row r="204" spans="10:10" x14ac:dyDescent="0.25">
      <c r="J204" t="s">
        <v>193</v>
      </c>
    </row>
    <row r="205" spans="10:10" x14ac:dyDescent="0.25">
      <c r="J205" t="s">
        <v>194</v>
      </c>
    </row>
    <row r="206" spans="10:10" x14ac:dyDescent="0.25">
      <c r="J206" t="s">
        <v>195</v>
      </c>
    </row>
    <row r="207" spans="10:10" x14ac:dyDescent="0.25">
      <c r="J207" t="s">
        <v>196</v>
      </c>
    </row>
    <row r="208" spans="10:10" x14ac:dyDescent="0.25">
      <c r="J208" t="s">
        <v>197</v>
      </c>
    </row>
    <row r="220" spans="10:10" x14ac:dyDescent="0.25">
      <c r="J220" t="s">
        <v>207</v>
      </c>
    </row>
    <row r="221" spans="10:10" x14ac:dyDescent="0.25">
      <c r="J221" t="s">
        <v>208</v>
      </c>
    </row>
    <row r="222" spans="10:10" x14ac:dyDescent="0.25">
      <c r="J222" t="s">
        <v>209</v>
      </c>
    </row>
    <row r="223" spans="10:10" x14ac:dyDescent="0.25">
      <c r="J223" t="s">
        <v>210</v>
      </c>
    </row>
    <row r="224" spans="10:10" x14ac:dyDescent="0.25">
      <c r="J224" t="s">
        <v>211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53"/>
  <sheetViews>
    <sheetView workbookViewId="0">
      <selection activeCell="D8" sqref="D8"/>
    </sheetView>
  </sheetViews>
  <sheetFormatPr defaultRowHeight="15" x14ac:dyDescent="0.25"/>
  <sheetData>
    <row r="2" spans="2:2" x14ac:dyDescent="0.25">
      <c r="B2" s="2" t="s">
        <v>14</v>
      </c>
    </row>
    <row r="3" spans="2:2" x14ac:dyDescent="0.25">
      <c r="B3" t="s">
        <v>15</v>
      </c>
    </row>
    <row r="4" spans="2:2" x14ac:dyDescent="0.25">
      <c r="B4" t="s">
        <v>22</v>
      </c>
    </row>
    <row r="5" spans="2:2" x14ac:dyDescent="0.25">
      <c r="B5" t="s">
        <v>27</v>
      </c>
    </row>
    <row r="6" spans="2:2" x14ac:dyDescent="0.25">
      <c r="B6" t="s">
        <v>30</v>
      </c>
    </row>
    <row r="7" spans="2:2" x14ac:dyDescent="0.25">
      <c r="B7" t="s">
        <v>163</v>
      </c>
    </row>
    <row r="8" spans="2:2" x14ac:dyDescent="0.25">
      <c r="B8" t="s">
        <v>38</v>
      </c>
    </row>
    <row r="9" spans="2:2" x14ac:dyDescent="0.25">
      <c r="B9" t="s">
        <v>39</v>
      </c>
    </row>
    <row r="10" spans="2:2" x14ac:dyDescent="0.25">
      <c r="B10" t="s">
        <v>40</v>
      </c>
    </row>
    <row r="11" spans="2:2" x14ac:dyDescent="0.25">
      <c r="B11" t="s">
        <v>50</v>
      </c>
    </row>
    <row r="12" spans="2:2" x14ac:dyDescent="0.25">
      <c r="B12" t="s">
        <v>51</v>
      </c>
    </row>
    <row r="13" spans="2:2" x14ac:dyDescent="0.25">
      <c r="B13" t="s">
        <v>52</v>
      </c>
    </row>
    <row r="14" spans="2:2" x14ac:dyDescent="0.25">
      <c r="B14" t="s">
        <v>54</v>
      </c>
    </row>
    <row r="15" spans="2:2" x14ac:dyDescent="0.25">
      <c r="B15" t="s">
        <v>53</v>
      </c>
    </row>
    <row r="16" spans="2:2" x14ac:dyDescent="0.25">
      <c r="B16" t="s">
        <v>60</v>
      </c>
    </row>
    <row r="17" spans="2:2" x14ac:dyDescent="0.25">
      <c r="B17" t="s">
        <v>62</v>
      </c>
    </row>
    <row r="18" spans="2:2" x14ac:dyDescent="0.25">
      <c r="B18" t="s">
        <v>65</v>
      </c>
    </row>
    <row r="19" spans="2:2" x14ac:dyDescent="0.25">
      <c r="B19" t="s">
        <v>67</v>
      </c>
    </row>
    <row r="20" spans="2:2" x14ac:dyDescent="0.25">
      <c r="B20" t="s">
        <v>34</v>
      </c>
    </row>
    <row r="21" spans="2:2" x14ac:dyDescent="0.25">
      <c r="B21" t="s">
        <v>71</v>
      </c>
    </row>
    <row r="22" spans="2:2" x14ac:dyDescent="0.25">
      <c r="B22" t="s">
        <v>103</v>
      </c>
    </row>
    <row r="23" spans="2:2" x14ac:dyDescent="0.25">
      <c r="B23" t="s">
        <v>72</v>
      </c>
    </row>
    <row r="24" spans="2:2" x14ac:dyDescent="0.25">
      <c r="B24" t="s">
        <v>74</v>
      </c>
    </row>
    <row r="25" spans="2:2" x14ac:dyDescent="0.25">
      <c r="B25" t="s">
        <v>90</v>
      </c>
    </row>
    <row r="26" spans="2:2" x14ac:dyDescent="0.25">
      <c r="B26" t="s">
        <v>76</v>
      </c>
    </row>
    <row r="27" spans="2:2" x14ac:dyDescent="0.25">
      <c r="B27" t="s">
        <v>77</v>
      </c>
    </row>
    <row r="28" spans="2:2" x14ac:dyDescent="0.25">
      <c r="B28" t="s">
        <v>80</v>
      </c>
    </row>
    <row r="29" spans="2:2" x14ac:dyDescent="0.25">
      <c r="B29" t="s">
        <v>81</v>
      </c>
    </row>
    <row r="30" spans="2:2" x14ac:dyDescent="0.25">
      <c r="B30" t="s">
        <v>123</v>
      </c>
    </row>
    <row r="31" spans="2:2" x14ac:dyDescent="0.25">
      <c r="B31" t="s">
        <v>34</v>
      </c>
    </row>
    <row r="32" spans="2:2" x14ac:dyDescent="0.25">
      <c r="B32" t="s">
        <v>88</v>
      </c>
    </row>
    <row r="33" spans="2:2" x14ac:dyDescent="0.25">
      <c r="B33" t="s">
        <v>96</v>
      </c>
    </row>
    <row r="34" spans="2:2" x14ac:dyDescent="0.25">
      <c r="B34" t="s">
        <v>97</v>
      </c>
    </row>
    <row r="35" spans="2:2" x14ac:dyDescent="0.25">
      <c r="B35" t="s">
        <v>104</v>
      </c>
    </row>
    <row r="36" spans="2:2" x14ac:dyDescent="0.25">
      <c r="B36" t="s">
        <v>110</v>
      </c>
    </row>
    <row r="37" spans="2:2" x14ac:dyDescent="0.25">
      <c r="B37" t="s">
        <v>117</v>
      </c>
    </row>
    <row r="38" spans="2:2" x14ac:dyDescent="0.25">
      <c r="B38" t="s">
        <v>120</v>
      </c>
    </row>
    <row r="39" spans="2:2" x14ac:dyDescent="0.25">
      <c r="B39" t="s">
        <v>121</v>
      </c>
    </row>
    <row r="40" spans="2:2" x14ac:dyDescent="0.25">
      <c r="B40" t="s">
        <v>155</v>
      </c>
    </row>
    <row r="41" spans="2:2" x14ac:dyDescent="0.25">
      <c r="B41" t="s">
        <v>143</v>
      </c>
    </row>
    <row r="42" spans="2:2" x14ac:dyDescent="0.25">
      <c r="B42" t="s">
        <v>136</v>
      </c>
    </row>
    <row r="43" spans="2:2" x14ac:dyDescent="0.25">
      <c r="B43" t="s">
        <v>138</v>
      </c>
    </row>
    <row r="44" spans="2:2" x14ac:dyDescent="0.25">
      <c r="B44" t="s">
        <v>142</v>
      </c>
    </row>
    <row r="45" spans="2:2" x14ac:dyDescent="0.25">
      <c r="B45" t="s">
        <v>145</v>
      </c>
    </row>
    <row r="46" spans="2:2" x14ac:dyDescent="0.25">
      <c r="B46" t="s">
        <v>151</v>
      </c>
    </row>
    <row r="47" spans="2:2" x14ac:dyDescent="0.25">
      <c r="B47" t="s">
        <v>154</v>
      </c>
    </row>
    <row r="48" spans="2:2" x14ac:dyDescent="0.25">
      <c r="B48" t="s">
        <v>156</v>
      </c>
    </row>
    <row r="49" spans="2:2" x14ac:dyDescent="0.25">
      <c r="B49" t="s">
        <v>158</v>
      </c>
    </row>
    <row r="50" spans="2:2" x14ac:dyDescent="0.25">
      <c r="B50" t="s">
        <v>161</v>
      </c>
    </row>
    <row r="51" spans="2:2" x14ac:dyDescent="0.25">
      <c r="B51" t="s">
        <v>164</v>
      </c>
    </row>
    <row r="52" spans="2:2" x14ac:dyDescent="0.25">
      <c r="B52" t="s">
        <v>166</v>
      </c>
    </row>
    <row r="53" spans="2:2" x14ac:dyDescent="0.25">
      <c r="B53" t="s">
        <v>168</v>
      </c>
    </row>
    <row r="54" spans="2:2" x14ac:dyDescent="0.25">
      <c r="B54" t="s">
        <v>169</v>
      </c>
    </row>
    <row r="55" spans="2:2" x14ac:dyDescent="0.25">
      <c r="B55" t="s">
        <v>170</v>
      </c>
    </row>
    <row r="56" spans="2:2" x14ac:dyDescent="0.25">
      <c r="B56" t="s">
        <v>171</v>
      </c>
    </row>
    <row r="58" spans="2:2" x14ac:dyDescent="0.25">
      <c r="B58" s="2" t="s">
        <v>16</v>
      </c>
    </row>
    <row r="59" spans="2:2" x14ac:dyDescent="0.25">
      <c r="B59" t="s">
        <v>17</v>
      </c>
    </row>
    <row r="60" spans="2:2" x14ac:dyDescent="0.25">
      <c r="B60" t="s">
        <v>134</v>
      </c>
    </row>
    <row r="61" spans="2:2" x14ac:dyDescent="0.25">
      <c r="B61" t="s">
        <v>28</v>
      </c>
    </row>
    <row r="62" spans="2:2" x14ac:dyDescent="0.25">
      <c r="B62" t="s">
        <v>150</v>
      </c>
    </row>
    <row r="63" spans="2:2" x14ac:dyDescent="0.25">
      <c r="B63" t="s">
        <v>31</v>
      </c>
    </row>
    <row r="64" spans="2:2" x14ac:dyDescent="0.25">
      <c r="B64" t="s">
        <v>32</v>
      </c>
    </row>
    <row r="65" spans="2:2" x14ac:dyDescent="0.25">
      <c r="B65" t="s">
        <v>34</v>
      </c>
    </row>
    <row r="66" spans="2:2" x14ac:dyDescent="0.25">
      <c r="B66" t="s">
        <v>35</v>
      </c>
    </row>
    <row r="67" spans="2:2" x14ac:dyDescent="0.25">
      <c r="B67" t="s">
        <v>108</v>
      </c>
    </row>
    <row r="68" spans="2:2" x14ac:dyDescent="0.25">
      <c r="B68" t="s">
        <v>41</v>
      </c>
    </row>
    <row r="69" spans="2:2" x14ac:dyDescent="0.25">
      <c r="B69" t="s">
        <v>42</v>
      </c>
    </row>
    <row r="70" spans="2:2" x14ac:dyDescent="0.25">
      <c r="B70" t="s">
        <v>47</v>
      </c>
    </row>
    <row r="71" spans="2:2" x14ac:dyDescent="0.25">
      <c r="B71" t="s">
        <v>48</v>
      </c>
    </row>
    <row r="72" spans="2:2" x14ac:dyDescent="0.25">
      <c r="B72" t="s">
        <v>49</v>
      </c>
    </row>
    <row r="73" spans="2:2" x14ac:dyDescent="0.25">
      <c r="B73" t="s">
        <v>57</v>
      </c>
    </row>
    <row r="74" spans="2:2" x14ac:dyDescent="0.25">
      <c r="B74" t="s">
        <v>59</v>
      </c>
    </row>
    <row r="75" spans="2:2" x14ac:dyDescent="0.25">
      <c r="B75" t="s">
        <v>61</v>
      </c>
    </row>
    <row r="76" spans="2:2" x14ac:dyDescent="0.25">
      <c r="B76" t="s">
        <v>63</v>
      </c>
    </row>
    <row r="77" spans="2:2" x14ac:dyDescent="0.25">
      <c r="B77" t="s">
        <v>84</v>
      </c>
    </row>
    <row r="78" spans="2:2" x14ac:dyDescent="0.25">
      <c r="B78" t="s">
        <v>66</v>
      </c>
    </row>
    <row r="79" spans="2:2" x14ac:dyDescent="0.25">
      <c r="B79" t="s">
        <v>68</v>
      </c>
    </row>
    <row r="80" spans="2:2" x14ac:dyDescent="0.25">
      <c r="B80" t="s">
        <v>70</v>
      </c>
    </row>
    <row r="81" spans="2:2" x14ac:dyDescent="0.25">
      <c r="B81" t="s">
        <v>73</v>
      </c>
    </row>
    <row r="82" spans="2:2" x14ac:dyDescent="0.25">
      <c r="B82" t="s">
        <v>75</v>
      </c>
    </row>
    <row r="83" spans="2:2" x14ac:dyDescent="0.25">
      <c r="B83" t="s">
        <v>78</v>
      </c>
    </row>
    <row r="84" spans="2:2" x14ac:dyDescent="0.25">
      <c r="B84" t="s">
        <v>124</v>
      </c>
    </row>
    <row r="85" spans="2:2" x14ac:dyDescent="0.25">
      <c r="B85" t="s">
        <v>82</v>
      </c>
    </row>
    <row r="86" spans="2:2" x14ac:dyDescent="0.25">
      <c r="B86" t="s">
        <v>86</v>
      </c>
    </row>
    <row r="87" spans="2:2" x14ac:dyDescent="0.25">
      <c r="B87" t="s">
        <v>91</v>
      </c>
    </row>
    <row r="88" spans="2:2" x14ac:dyDescent="0.25">
      <c r="B88" t="s">
        <v>94</v>
      </c>
    </row>
    <row r="89" spans="2:2" x14ac:dyDescent="0.25">
      <c r="B89" t="s">
        <v>98</v>
      </c>
    </row>
    <row r="90" spans="2:2" x14ac:dyDescent="0.25">
      <c r="B90" t="s">
        <v>99</v>
      </c>
    </row>
    <row r="91" spans="2:2" x14ac:dyDescent="0.25">
      <c r="B91" t="s">
        <v>101</v>
      </c>
    </row>
    <row r="92" spans="2:2" x14ac:dyDescent="0.25">
      <c r="B92" t="s">
        <v>105</v>
      </c>
    </row>
    <row r="93" spans="2:2" x14ac:dyDescent="0.25">
      <c r="B93" t="s">
        <v>139</v>
      </c>
    </row>
    <row r="94" spans="2:2" x14ac:dyDescent="0.25">
      <c r="B94" t="s">
        <v>109</v>
      </c>
    </row>
    <row r="95" spans="2:2" x14ac:dyDescent="0.25">
      <c r="B95" t="s">
        <v>111</v>
      </c>
    </row>
    <row r="96" spans="2:2" x14ac:dyDescent="0.25">
      <c r="B96" t="s">
        <v>113</v>
      </c>
    </row>
    <row r="97" spans="2:2" x14ac:dyDescent="0.25">
      <c r="B97" t="s">
        <v>115</v>
      </c>
    </row>
    <row r="98" spans="2:2" x14ac:dyDescent="0.25">
      <c r="B98" t="s">
        <v>118</v>
      </c>
    </row>
    <row r="99" spans="2:2" x14ac:dyDescent="0.25">
      <c r="B99" t="s">
        <v>119</v>
      </c>
    </row>
    <row r="100" spans="2:2" x14ac:dyDescent="0.25">
      <c r="B100" t="s">
        <v>127</v>
      </c>
    </row>
    <row r="101" spans="2:2" x14ac:dyDescent="0.25">
      <c r="B101" t="s">
        <v>129</v>
      </c>
    </row>
    <row r="102" spans="2:2" x14ac:dyDescent="0.25">
      <c r="B102" t="s">
        <v>130</v>
      </c>
    </row>
    <row r="103" spans="2:2" x14ac:dyDescent="0.25">
      <c r="B103" t="s">
        <v>131</v>
      </c>
    </row>
    <row r="104" spans="2:2" x14ac:dyDescent="0.25">
      <c r="B104" t="s">
        <v>132</v>
      </c>
    </row>
    <row r="105" spans="2:2" x14ac:dyDescent="0.25">
      <c r="B105" t="s">
        <v>137</v>
      </c>
    </row>
    <row r="106" spans="2:2" x14ac:dyDescent="0.25">
      <c r="B106" t="s">
        <v>140</v>
      </c>
    </row>
    <row r="107" spans="2:2" x14ac:dyDescent="0.25">
      <c r="B107" s="3" t="s">
        <v>144</v>
      </c>
    </row>
    <row r="108" spans="2:2" x14ac:dyDescent="0.25">
      <c r="B108" t="s">
        <v>123</v>
      </c>
    </row>
    <row r="109" spans="2:2" x14ac:dyDescent="0.25">
      <c r="B109" t="s">
        <v>146</v>
      </c>
    </row>
    <row r="110" spans="2:2" x14ac:dyDescent="0.25">
      <c r="B110" t="s">
        <v>149</v>
      </c>
    </row>
    <row r="111" spans="2:2" x14ac:dyDescent="0.25">
      <c r="B111" t="s">
        <v>152</v>
      </c>
    </row>
    <row r="112" spans="2:2" x14ac:dyDescent="0.25">
      <c r="B112" t="s">
        <v>157</v>
      </c>
    </row>
    <row r="113" spans="2:2" x14ac:dyDescent="0.25">
      <c r="B113" t="s">
        <v>159</v>
      </c>
    </row>
    <row r="114" spans="2:2" x14ac:dyDescent="0.25">
      <c r="B114" t="s">
        <v>172</v>
      </c>
    </row>
    <row r="118" spans="2:2" x14ac:dyDescent="0.25">
      <c r="B118" s="2" t="s">
        <v>18</v>
      </c>
    </row>
    <row r="119" spans="2:2" x14ac:dyDescent="0.25">
      <c r="B119" t="s">
        <v>85</v>
      </c>
    </row>
    <row r="120" spans="2:2" x14ac:dyDescent="0.25">
      <c r="B120" t="s">
        <v>29</v>
      </c>
    </row>
    <row r="121" spans="2:2" x14ac:dyDescent="0.25">
      <c r="B121" t="s">
        <v>135</v>
      </c>
    </row>
    <row r="122" spans="2:2" x14ac:dyDescent="0.25">
      <c r="B122" t="s">
        <v>33</v>
      </c>
    </row>
    <row r="123" spans="2:2" x14ac:dyDescent="0.25">
      <c r="B123" t="s">
        <v>36</v>
      </c>
    </row>
    <row r="124" spans="2:2" x14ac:dyDescent="0.25">
      <c r="B124" t="s">
        <v>147</v>
      </c>
    </row>
    <row r="125" spans="2:2" x14ac:dyDescent="0.25">
      <c r="B125" t="s">
        <v>37</v>
      </c>
    </row>
    <row r="126" spans="2:2" x14ac:dyDescent="0.25">
      <c r="B126" t="s">
        <v>43</v>
      </c>
    </row>
    <row r="127" spans="2:2" x14ac:dyDescent="0.25">
      <c r="B127" t="s">
        <v>44</v>
      </c>
    </row>
    <row r="128" spans="2:2" x14ac:dyDescent="0.25">
      <c r="B128" t="s">
        <v>46</v>
      </c>
    </row>
    <row r="129" spans="2:2" x14ac:dyDescent="0.25">
      <c r="B129" t="s">
        <v>55</v>
      </c>
    </row>
    <row r="130" spans="2:2" x14ac:dyDescent="0.25">
      <c r="B130" t="s">
        <v>56</v>
      </c>
    </row>
    <row r="131" spans="2:2" x14ac:dyDescent="0.25">
      <c r="B131" t="s">
        <v>64</v>
      </c>
    </row>
    <row r="132" spans="2:2" x14ac:dyDescent="0.25">
      <c r="B132" t="s">
        <v>69</v>
      </c>
    </row>
    <row r="133" spans="2:2" x14ac:dyDescent="0.25">
      <c r="B133" t="s">
        <v>79</v>
      </c>
    </row>
    <row r="134" spans="2:2" x14ac:dyDescent="0.25">
      <c r="B134" t="s">
        <v>83</v>
      </c>
    </row>
    <row r="135" spans="2:2" x14ac:dyDescent="0.25">
      <c r="B135" t="s">
        <v>87</v>
      </c>
    </row>
    <row r="136" spans="2:2" x14ac:dyDescent="0.25">
      <c r="B136" t="s">
        <v>92</v>
      </c>
    </row>
    <row r="137" spans="2:2" x14ac:dyDescent="0.25">
      <c r="B137" t="s">
        <v>102</v>
      </c>
    </row>
    <row r="138" spans="2:2" x14ac:dyDescent="0.25">
      <c r="B138" t="s">
        <v>106</v>
      </c>
    </row>
    <row r="139" spans="2:2" x14ac:dyDescent="0.25">
      <c r="B139" t="s">
        <v>107</v>
      </c>
    </row>
    <row r="140" spans="2:2" x14ac:dyDescent="0.25">
      <c r="B140" t="s">
        <v>112</v>
      </c>
    </row>
    <row r="141" spans="2:2" x14ac:dyDescent="0.25">
      <c r="B141" t="s">
        <v>114</v>
      </c>
    </row>
    <row r="142" spans="2:2" x14ac:dyDescent="0.25">
      <c r="B142" t="s">
        <v>116</v>
      </c>
    </row>
    <row r="143" spans="2:2" x14ac:dyDescent="0.25">
      <c r="B143" t="s">
        <v>122</v>
      </c>
    </row>
    <row r="144" spans="2:2" x14ac:dyDescent="0.25">
      <c r="B144" t="s">
        <v>125</v>
      </c>
    </row>
    <row r="145" spans="2:2" x14ac:dyDescent="0.25">
      <c r="B145" t="s">
        <v>128</v>
      </c>
    </row>
    <row r="146" spans="2:2" x14ac:dyDescent="0.25">
      <c r="B146" t="s">
        <v>133</v>
      </c>
    </row>
    <row r="147" spans="2:2" x14ac:dyDescent="0.25">
      <c r="B147" t="s">
        <v>141</v>
      </c>
    </row>
    <row r="148" spans="2:2" x14ac:dyDescent="0.25">
      <c r="B148" t="s">
        <v>148</v>
      </c>
    </row>
    <row r="149" spans="2:2" x14ac:dyDescent="0.25">
      <c r="B149" t="s">
        <v>153</v>
      </c>
    </row>
    <row r="150" spans="2:2" x14ac:dyDescent="0.25">
      <c r="B150" t="s">
        <v>160</v>
      </c>
    </row>
    <row r="151" spans="2:2" x14ac:dyDescent="0.25">
      <c r="B151" t="s">
        <v>162</v>
      </c>
    </row>
    <row r="152" spans="2:2" x14ac:dyDescent="0.25">
      <c r="B152" t="s">
        <v>165</v>
      </c>
    </row>
    <row r="153" spans="2:2" x14ac:dyDescent="0.25">
      <c r="B153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EC Data '10</vt:lpstr>
      <vt:lpstr>FoIT Data '11</vt:lpstr>
      <vt:lpstr>Crosstabs</vt:lpstr>
      <vt:lpstr>Single Q's</vt:lpstr>
      <vt:lpstr>Q10-12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</dc:creator>
  <cp:lastModifiedBy>Kinga</cp:lastModifiedBy>
  <dcterms:created xsi:type="dcterms:W3CDTF">2011-01-08T12:14:49Z</dcterms:created>
  <dcterms:modified xsi:type="dcterms:W3CDTF">2014-09-29T15:34:39Z</dcterms:modified>
</cp:coreProperties>
</file>